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optimabanksa.sharepoint.com/sites/StrategyIR/Strategy  IR/Doukas/Results deliverables/3Q 2025/Final/"/>
    </mc:Choice>
  </mc:AlternateContent>
  <xr:revisionPtr revIDLastSave="82" documentId="8_{1BEA5C9B-28EA-4F07-8EAF-0BD15C7BCF7D}" xr6:coauthVersionLast="47" xr6:coauthVersionMax="47" xr10:uidLastSave="{C9D13CA5-FD73-441A-A90B-2107FB562BEB}"/>
  <bookViews>
    <workbookView xWindow="28680" yWindow="-120" windowWidth="29040" windowHeight="15840" tabRatio="584" activeTab="7" xr2:uid="{00000000-000D-0000-FFFF-FFFF00000000}"/>
  </bookViews>
  <sheets>
    <sheet name="Cover" sheetId="45" r:id="rId1"/>
    <sheet name="Dashboard" sheetId="72" r:id="rId2"/>
    <sheet name="KPIs" sheetId="40" r:id="rId3"/>
    <sheet name="Balance Sheet" sheetId="24" r:id="rId4"/>
    <sheet name="P&amp;L" sheetId="19" r:id="rId5"/>
    <sheet name="NII NFI" sheetId="62" r:id="rId6"/>
    <sheet name="Loans" sheetId="63" r:id="rId7"/>
    <sheet name="Customer Funds" sheetId="64" r:id="rId8"/>
    <sheet name="Securities" sheetId="65" r:id="rId9"/>
    <sheet name="Capital" sheetId="11" r:id="rId10"/>
    <sheet name="Asset Quality" sheetId="59" r:id="rId11"/>
    <sheet name="IFRS9 stages" sheetId="60" r:id="rId12"/>
    <sheet name="Glossary" sheetId="43" r:id="rId13"/>
  </sheets>
  <externalReferences>
    <externalReference r:id="rId14"/>
  </externalReferences>
  <definedNames>
    <definedName name="_AC112829" localSheetId="10">#REF!</definedName>
    <definedName name="_AC112829" localSheetId="3">#REF!</definedName>
    <definedName name="_AC112829" localSheetId="7">#REF!</definedName>
    <definedName name="_AC112829" localSheetId="11">#REF!</definedName>
    <definedName name="_AC112829" localSheetId="6">#REF!</definedName>
    <definedName name="_AC112829" localSheetId="5">#REF!</definedName>
    <definedName name="_AC112829" localSheetId="8">#REF!</definedName>
    <definedName name="_AC112829">#REF!</definedName>
    <definedName name="_Fill" localSheetId="10" hidden="1">#REF!</definedName>
    <definedName name="_Fill" hidden="1">#REF!</definedName>
    <definedName name="a" localSheetId="0">'[1]00'!$D$17</definedName>
    <definedName name="a" localSheetId="7">#REF!</definedName>
    <definedName name="a" localSheetId="1">'[1]00'!$D$17</definedName>
    <definedName name="a" localSheetId="2">'[1]00'!$D$17</definedName>
    <definedName name="a" localSheetId="6">#REF!</definedName>
    <definedName name="a" localSheetId="5">#REF!</definedName>
    <definedName name="a" localSheetId="8">#REF!</definedName>
    <definedName name="a">#REF!</definedName>
    <definedName name="ab" localSheetId="0">'[1]00'!$D$17</definedName>
    <definedName name="ab" localSheetId="7">#REF!</definedName>
    <definedName name="ab" localSheetId="1">'[1]00'!$D$17</definedName>
    <definedName name="ab" localSheetId="2">'[1]00'!$D$17</definedName>
    <definedName name="ab" localSheetId="6">#REF!</definedName>
    <definedName name="ab" localSheetId="5">#REF!</definedName>
    <definedName name="ab" localSheetId="8">#REF!</definedName>
    <definedName name="ab">#REF!</definedName>
    <definedName name="ac" localSheetId="0">'[1]00'!$D$18</definedName>
    <definedName name="ac" localSheetId="7">#REF!</definedName>
    <definedName name="ac" localSheetId="1">'[1]00'!$D$18</definedName>
    <definedName name="ac" localSheetId="2">'[1]00'!$D$18</definedName>
    <definedName name="ac" localSheetId="6">#REF!</definedName>
    <definedName name="ac" localSheetId="5">#REF!</definedName>
    <definedName name="ac" localSheetId="8">#REF!</definedName>
    <definedName name="ac">#REF!</definedName>
    <definedName name="AdditionalCompaniesDetails_3" localSheetId="10">#REF!</definedName>
    <definedName name="AdditionalCompaniesDetails_3" localSheetId="7">#REF!</definedName>
    <definedName name="AdditionalCompaniesDetails_3" localSheetId="11">#REF!</definedName>
    <definedName name="AdditionalCompaniesDetails_3" localSheetId="6">#REF!</definedName>
    <definedName name="AdditionalCompaniesDetails_3" localSheetId="5">#REF!</definedName>
    <definedName name="AdditionalCompaniesDetails_3" localSheetId="8">#REF!</definedName>
    <definedName name="AdditionalCompaniesDetails_3">#REF!</definedName>
    <definedName name="AdditionalInfo_3" localSheetId="10">#REF!</definedName>
    <definedName name="AdditionalInfo_3">#REF!</definedName>
    <definedName name="AdditionalInfo_Descriptions_3" localSheetId="10">#REF!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0" hidden="1">#REF!</definedName>
    <definedName name="AS2TickmarkLS" localSheetId="7" hidden="1">#REF!</definedName>
    <definedName name="AS2TickmarkLS" localSheetId="11" hidden="1">#REF!</definedName>
    <definedName name="AS2TickmarkLS" localSheetId="6" hidden="1">#REF!</definedName>
    <definedName name="AS2TickmarkLS" localSheetId="5" hidden="1">#REF!</definedName>
    <definedName name="AS2TickmarkLS" localSheetId="8" hidden="1">#REF!</definedName>
    <definedName name="AS2TickmarkLS" hidden="1">#REF!</definedName>
    <definedName name="AS2VersionLS" hidden="1">300</definedName>
    <definedName name="BalanceDetails_3" localSheetId="10">#REF!</definedName>
    <definedName name="BalanceDetails_3" localSheetId="7">#REF!</definedName>
    <definedName name="BalanceDetails_3" localSheetId="11">#REF!</definedName>
    <definedName name="BalanceDetails_3" localSheetId="6">#REF!</definedName>
    <definedName name="BalanceDetails_3" localSheetId="5">#REF!</definedName>
    <definedName name="BalanceDetails_3" localSheetId="8">#REF!</definedName>
    <definedName name="BalanceDetails_3">#REF!</definedName>
    <definedName name="BC" localSheetId="10">#REF!</definedName>
    <definedName name="BC">#REF!</definedName>
    <definedName name="BG_Del" hidden="1">15</definedName>
    <definedName name="BG_Ins" hidden="1">4</definedName>
    <definedName name="BG_Mod" hidden="1">6</definedName>
    <definedName name="Bonds2" localSheetId="10">#REF!</definedName>
    <definedName name="Bonds2" localSheetId="3">#REF!</definedName>
    <definedName name="Bonds2" localSheetId="7">#REF!</definedName>
    <definedName name="Bonds2" localSheetId="1">#REF!</definedName>
    <definedName name="Bonds2" localSheetId="12">#REF!</definedName>
    <definedName name="Bonds2" localSheetId="11">#REF!</definedName>
    <definedName name="Bonds2" localSheetId="6">#REF!</definedName>
    <definedName name="Bonds2" localSheetId="5">#REF!</definedName>
    <definedName name="Bonds2" localSheetId="4">#REF!</definedName>
    <definedName name="Bonds2" localSheetId="8">#REF!</definedName>
    <definedName name="Bonds2">#REF!</definedName>
    <definedName name="CashFlowsMethod1_3" localSheetId="10">#REF!</definedName>
    <definedName name="CashFlowsMethod1_3">#REF!</definedName>
    <definedName name="CashFlowsMethod2_3" localSheetId="10">#REF!</definedName>
    <definedName name="CashFlowsMethod2_3">#REF!</definedName>
    <definedName name="Chart_of_Accounts_of_ICP" localSheetId="10">#REF!</definedName>
    <definedName name="Chart_of_Accounts_of_ICP" localSheetId="3">#REF!</definedName>
    <definedName name="Chart_of_Accounts_of_ICP" localSheetId="1">#REF!</definedName>
    <definedName name="Chart_of_Accounts_of_ICP" localSheetId="12">#REF!</definedName>
    <definedName name="Chart_of_Accounts_of_ICP" localSheetId="11">#REF!</definedName>
    <definedName name="Chart_of_Accounts_of_ICP" localSheetId="4">#REF!</definedName>
    <definedName name="Chart_of_Accounts_of_ICP">#REF!</definedName>
    <definedName name="CI" localSheetId="10">#REF!</definedName>
    <definedName name="CI" localSheetId="3">#REF!</definedName>
    <definedName name="CI" localSheetId="1">#REF!</definedName>
    <definedName name="CI" localSheetId="12">#REF!</definedName>
    <definedName name="CI" localSheetId="11">#REF!</definedName>
    <definedName name="CI" localSheetId="4">#REF!</definedName>
    <definedName name="CI">#REF!</definedName>
    <definedName name="CIAccount" localSheetId="10">#REF!</definedName>
    <definedName name="CIAccount" localSheetId="3">#REF!</definedName>
    <definedName name="CIAccount" localSheetId="4">#REF!</definedName>
    <definedName name="CIAccount">#REF!</definedName>
    <definedName name="COR15_AccountingTreatmentCodeList" localSheetId="10">#REF!</definedName>
    <definedName name="COR15_AccountingTreatmentCodeList" localSheetId="3">#REF!</definedName>
    <definedName name="COR15_AccountingTreatmentCodeList" localSheetId="4">#REF!</definedName>
    <definedName name="COR15_AccountingTreatmentCodeList">#REF!</definedName>
    <definedName name="CU_CU3_3_labels" localSheetId="10">#REF!</definedName>
    <definedName name="CU_CU3_3_labels" localSheetId="3">#REF!</definedName>
    <definedName name="CU_CU3_3_labels" localSheetId="4">#REF!</definedName>
    <definedName name="CU_CU3_3_labels">#REF!</definedName>
    <definedName name="_xlnm.Database" localSheetId="10">#REF!</definedName>
    <definedName name="_xlnm.Database">#REF!</definedName>
    <definedName name="EBA_CounterpartySectorCodeList" localSheetId="10">#REF!</definedName>
    <definedName name="EBA_CounterpartySectorCodeList" localSheetId="3">#REF!</definedName>
    <definedName name="EBA_CounterpartySectorCodeList" localSheetId="4">#REF!</definedName>
    <definedName name="EBA_CounterpartySectorCodeList">#REF!</definedName>
    <definedName name="EBA_CountryCodeList" localSheetId="10">#REF!</definedName>
    <definedName name="EBA_CountryCodeList" localSheetId="3">#REF!</definedName>
    <definedName name="EBA_CountryCodeList" localSheetId="4">#REF!</definedName>
    <definedName name="EBA_CountryCodeList">#REF!</definedName>
    <definedName name="EBA_CurrencyCodeList" localSheetId="10">#REF!</definedName>
    <definedName name="EBA_CurrencyCodeList" localSheetId="3">#REF!</definedName>
    <definedName name="EBA_CurrencyCodeList" localSheetId="4">#REF!</definedName>
    <definedName name="EBA_CurrencyCodeList">#REF!</definedName>
    <definedName name="EBA_GroupStructureCodeList" localSheetId="10">#REF!</definedName>
    <definedName name="EBA_GroupStructureCodeList" localSheetId="3">#REF!</definedName>
    <definedName name="EBA_GroupStructureCodeList" localSheetId="4">#REF!</definedName>
    <definedName name="EBA_GroupStructureCodeList">#REF!</definedName>
    <definedName name="EBA_NaceCodeList" localSheetId="10">#REF!</definedName>
    <definedName name="EBA_NaceCodeList" localSheetId="3">#REF!</definedName>
    <definedName name="EBA_NaceCodeList" localSheetId="4">#REF!</definedName>
    <definedName name="EBA_NaceCodeList">#REF!</definedName>
    <definedName name="EBA_ProductTypeCodeList" localSheetId="10">#REF!</definedName>
    <definedName name="EBA_ProductTypeCodeList" localSheetId="3">#REF!</definedName>
    <definedName name="EBA_ProductTypeCodeList" localSheetId="4">#REF!</definedName>
    <definedName name="EBA_ProductTypeCodeList">#REF!</definedName>
    <definedName name="ei107_labels" localSheetId="10">#REF!</definedName>
    <definedName name="ei107_labels" localSheetId="3">#REF!</definedName>
    <definedName name="ei107_labels" localSheetId="4">#REF!</definedName>
    <definedName name="ei107_labels">#REF!</definedName>
    <definedName name="ei144_labels" localSheetId="10">#REF!</definedName>
    <definedName name="ei144_labels" localSheetId="3">#REF!</definedName>
    <definedName name="ei144_labels" localSheetId="4">#REF!</definedName>
    <definedName name="ei144_labels">#REF!</definedName>
    <definedName name="ei145_labels" localSheetId="10">#REF!</definedName>
    <definedName name="ei145_labels" localSheetId="3">#REF!</definedName>
    <definedName name="ei145_labels" localSheetId="4">#REF!</definedName>
    <definedName name="ei145_labels">#REF!</definedName>
    <definedName name="ei152_labels" localSheetId="10">#REF!</definedName>
    <definedName name="ei152_labels" localSheetId="3">#REF!</definedName>
    <definedName name="ei152_labels" localSheetId="4">#REF!</definedName>
    <definedName name="ei152_labels">#REF!</definedName>
    <definedName name="ei219_labels" localSheetId="10">#REF!</definedName>
    <definedName name="ei219_labels" localSheetId="3">#REF!</definedName>
    <definedName name="ei219_labels" localSheetId="4">#REF!</definedName>
    <definedName name="ei219_labels">#REF!</definedName>
    <definedName name="ei350_labels" localSheetId="10">#REF!</definedName>
    <definedName name="ei350_labels" localSheetId="3">#REF!</definedName>
    <definedName name="ei350_labels" localSheetId="4">#REF!</definedName>
    <definedName name="ei350_labels">#REF!</definedName>
    <definedName name="ei351_labels" localSheetId="10">#REF!</definedName>
    <definedName name="ei351_labels" localSheetId="3">#REF!</definedName>
    <definedName name="ei351_labels" localSheetId="4">#REF!</definedName>
    <definedName name="ei351_labels">#REF!</definedName>
    <definedName name="ei358_labels" localSheetId="10">#REF!</definedName>
    <definedName name="ei358_labels" localSheetId="3">#REF!</definedName>
    <definedName name="ei358_labels" localSheetId="4">#REF!</definedName>
    <definedName name="ei358_labels">#REF!</definedName>
    <definedName name="ei359_labels" localSheetId="10">#REF!</definedName>
    <definedName name="ei359_labels" localSheetId="3">#REF!</definedName>
    <definedName name="ei359_labels" localSheetId="4">#REF!</definedName>
    <definedName name="ei359_labels">#REF!</definedName>
    <definedName name="ei822_labels" localSheetId="10">#REF!</definedName>
    <definedName name="ei822_labels" localSheetId="3">#REF!</definedName>
    <definedName name="ei822_labels" localSheetId="4">#REF!</definedName>
    <definedName name="ei822_labels">#REF!</definedName>
    <definedName name="EKS_AdditionalCompaniesDetails" localSheetId="10">#REF!</definedName>
    <definedName name="EKS_AdditionalCompaniesDetails">#REF!</definedName>
    <definedName name="EKS_AdditionalInfo" localSheetId="10">#REF!</definedName>
    <definedName name="EKS_AdditionalInfo">#REF!</definedName>
    <definedName name="EKS_BalanceDetails" localSheetId="10">#REF!</definedName>
    <definedName name="EKS_BalanceDetails">#REF!</definedName>
    <definedName name="EKS_CashFlows" localSheetId="10">#REF!</definedName>
    <definedName name="EKS_CashFlows">#REF!</definedName>
    <definedName name="EKS_IAS_Adjustments" localSheetId="10">#REF!</definedName>
    <definedName name="EKS_IAS_Adjustments">#REF!</definedName>
    <definedName name="EKS_PeriodFinancialResults" localSheetId="10">#REF!</definedName>
    <definedName name="EKS_PeriodFinancialResults">#REF!</definedName>
    <definedName name="EKS_PeriodNetWorthChanges" localSheetId="10">#REF!</definedName>
    <definedName name="EKS_PeriodNetWorthChanges">#REF!</definedName>
    <definedName name="EKS_UnifiedAdditionalInfo" localSheetId="10">#REF!</definedName>
    <definedName name="EKS_UnifiedAdditionalInfo">#REF!</definedName>
    <definedName name="EKS_UnifiedCompanies" localSheetId="10">#REF!</definedName>
    <definedName name="EKS_UnifiedCompanies">#REF!</definedName>
    <definedName name="ewqf" localSheetId="10" hidden="1">#REF!</definedName>
    <definedName name="ewqf" hidden="1">#REF!</definedName>
    <definedName name="GeneralInfo_3" localSheetId="10">#REF!</definedName>
    <definedName name="GeneralInfo_3">#REF!</definedName>
    <definedName name="GeneralInfo_Descriptions_3" localSheetId="10">#REF!</definedName>
    <definedName name="GeneralInfo_Descriptions_3">#REF!</definedName>
    <definedName name="I4_111_E" localSheetId="10">#REF!</definedName>
    <definedName name="I4_111_E" localSheetId="3">#REF!</definedName>
    <definedName name="I4_111_E" localSheetId="4">#REF!</definedName>
    <definedName name="I4_111_E">#REF!</definedName>
    <definedName name="I4_111_I" localSheetId="10">#REF!</definedName>
    <definedName name="I4_111_I" localSheetId="3">#REF!</definedName>
    <definedName name="I4_111_I" localSheetId="4">#REF!</definedName>
    <definedName name="I4_111_I">#REF!</definedName>
    <definedName name="I4_111010_E" localSheetId="10">#REF!</definedName>
    <definedName name="I4_111010_E" localSheetId="3">#REF!</definedName>
    <definedName name="I4_111010_E" localSheetId="4">#REF!</definedName>
    <definedName name="I4_111010_E">#REF!</definedName>
    <definedName name="I4_111010_I" localSheetId="10">#REF!</definedName>
    <definedName name="I4_111010_I" localSheetId="3">#REF!</definedName>
    <definedName name="I4_111010_I" localSheetId="4">#REF!</definedName>
    <definedName name="I4_111010_I">#REF!</definedName>
    <definedName name="I4_111011_E" localSheetId="10">#REF!</definedName>
    <definedName name="I4_111011_E" localSheetId="3">#REF!</definedName>
    <definedName name="I4_111011_E" localSheetId="4">#REF!</definedName>
    <definedName name="I4_111011_E">#REF!</definedName>
    <definedName name="I4_111011_I" localSheetId="10">#REF!</definedName>
    <definedName name="I4_111011_I" localSheetId="3">#REF!</definedName>
    <definedName name="I4_111011_I" localSheetId="4">#REF!</definedName>
    <definedName name="I4_111011_I">#REF!</definedName>
    <definedName name="I4_111012_E" localSheetId="10">#REF!</definedName>
    <definedName name="I4_111012_E" localSheetId="3">#REF!</definedName>
    <definedName name="I4_111012_E" localSheetId="4">#REF!</definedName>
    <definedName name="I4_111012_E">#REF!</definedName>
    <definedName name="I4_111012_I" localSheetId="10">#REF!</definedName>
    <definedName name="I4_111012_I" localSheetId="3">#REF!</definedName>
    <definedName name="I4_111012_I" localSheetId="4">#REF!</definedName>
    <definedName name="I4_111012_I">#REF!</definedName>
    <definedName name="I4_111013_E" localSheetId="10">#REF!</definedName>
    <definedName name="I4_111013_E" localSheetId="3">#REF!</definedName>
    <definedName name="I4_111013_E" localSheetId="4">#REF!</definedName>
    <definedName name="I4_111013_E">#REF!</definedName>
    <definedName name="I4_111013_I" localSheetId="10">#REF!</definedName>
    <definedName name="I4_111013_I" localSheetId="3">#REF!</definedName>
    <definedName name="I4_111013_I" localSheetId="4">#REF!</definedName>
    <definedName name="I4_111013_I">#REF!</definedName>
    <definedName name="I4_1113_I" localSheetId="10">#REF!</definedName>
    <definedName name="I4_1113_I" localSheetId="3">#REF!</definedName>
    <definedName name="I4_1113_I" localSheetId="4">#REF!</definedName>
    <definedName name="I4_1113_I">#REF!</definedName>
    <definedName name="I4_1115_E" localSheetId="10">#REF!</definedName>
    <definedName name="I4_1115_E" localSheetId="3">#REF!</definedName>
    <definedName name="I4_1115_E" localSheetId="4">#REF!</definedName>
    <definedName name="I4_1115_E">#REF!</definedName>
    <definedName name="I4_1115_I" localSheetId="10">#REF!</definedName>
    <definedName name="I4_1115_I" localSheetId="3">#REF!</definedName>
    <definedName name="I4_1115_I" localSheetId="4">#REF!</definedName>
    <definedName name="I4_1115_I">#REF!</definedName>
    <definedName name="I4_1116_E" localSheetId="10">#REF!</definedName>
    <definedName name="I4_1116_E" localSheetId="3">#REF!</definedName>
    <definedName name="I4_1116_E" localSheetId="4">#REF!</definedName>
    <definedName name="I4_1116_E">#REF!</definedName>
    <definedName name="I4_1116_I" localSheetId="10">#REF!</definedName>
    <definedName name="I4_1116_I" localSheetId="3">#REF!</definedName>
    <definedName name="I4_1116_I" localSheetId="4">#REF!</definedName>
    <definedName name="I4_1116_I">#REF!</definedName>
    <definedName name="I4_1117_E" localSheetId="10">#REF!</definedName>
    <definedName name="I4_1117_E" localSheetId="3">#REF!</definedName>
    <definedName name="I4_1117_E" localSheetId="4">#REF!</definedName>
    <definedName name="I4_1117_E">#REF!</definedName>
    <definedName name="I4_1117_I" localSheetId="10">#REF!</definedName>
    <definedName name="I4_1117_I" localSheetId="3">#REF!</definedName>
    <definedName name="I4_1117_I" localSheetId="4">#REF!</definedName>
    <definedName name="I4_1117_I">#REF!</definedName>
    <definedName name="I4_1118_E" localSheetId="10">#REF!</definedName>
    <definedName name="I4_1118_E" localSheetId="3">#REF!</definedName>
    <definedName name="I4_1118_E" localSheetId="4">#REF!</definedName>
    <definedName name="I4_1118_E">#REF!</definedName>
    <definedName name="I4_1118_I" localSheetId="10">#REF!</definedName>
    <definedName name="I4_1118_I" localSheetId="3">#REF!</definedName>
    <definedName name="I4_1118_I" localSheetId="4">#REF!</definedName>
    <definedName name="I4_1118_I">#REF!</definedName>
    <definedName name="I4_112013_E" localSheetId="10">#REF!</definedName>
    <definedName name="I4_112013_E" localSheetId="3">#REF!</definedName>
    <definedName name="I4_112013_E" localSheetId="4">#REF!</definedName>
    <definedName name="I4_112013_E">#REF!</definedName>
    <definedName name="I4_112013_I" localSheetId="10">#REF!</definedName>
    <definedName name="I4_112013_I" localSheetId="3">#REF!</definedName>
    <definedName name="I4_112013_I" localSheetId="4">#REF!</definedName>
    <definedName name="I4_112013_I">#REF!</definedName>
    <definedName name="I4_113010_E" localSheetId="10">#REF!</definedName>
    <definedName name="I4_113010_E" localSheetId="3">#REF!</definedName>
    <definedName name="I4_113010_E" localSheetId="4">#REF!</definedName>
    <definedName name="I4_113010_E">#REF!</definedName>
    <definedName name="I4_113010_I" localSheetId="10">#REF!</definedName>
    <definedName name="I4_113010_I" localSheetId="3">#REF!</definedName>
    <definedName name="I4_113010_I" localSheetId="4">#REF!</definedName>
    <definedName name="I4_113010_I">#REF!</definedName>
    <definedName name="I4_113011_E" localSheetId="10">#REF!</definedName>
    <definedName name="I4_113011_E" localSheetId="3">#REF!</definedName>
    <definedName name="I4_113011_E" localSheetId="4">#REF!</definedName>
    <definedName name="I4_113011_E">#REF!</definedName>
    <definedName name="I4_113011_I" localSheetId="10">#REF!</definedName>
    <definedName name="I4_113011_I" localSheetId="3">#REF!</definedName>
    <definedName name="I4_113011_I" localSheetId="4">#REF!</definedName>
    <definedName name="I4_113011_I">#REF!</definedName>
    <definedName name="I4_113012_E" localSheetId="10">#REF!</definedName>
    <definedName name="I4_113012_E" localSheetId="3">#REF!</definedName>
    <definedName name="I4_113012_E" localSheetId="4">#REF!</definedName>
    <definedName name="I4_113012_E">#REF!</definedName>
    <definedName name="I4_113012_I" localSheetId="10">#REF!</definedName>
    <definedName name="I4_113012_I" localSheetId="3">#REF!</definedName>
    <definedName name="I4_113012_I" localSheetId="4">#REF!</definedName>
    <definedName name="I4_113012_I">#REF!</definedName>
    <definedName name="I4_113013_E" localSheetId="10">#REF!</definedName>
    <definedName name="I4_113013_E" localSheetId="3">#REF!</definedName>
    <definedName name="I4_113013_E" localSheetId="4">#REF!</definedName>
    <definedName name="I4_113013_E">#REF!</definedName>
    <definedName name="I4_113013_I" localSheetId="10">#REF!</definedName>
    <definedName name="I4_113013_I" localSheetId="3">#REF!</definedName>
    <definedName name="I4_113013_I" localSheetId="4">#REF!</definedName>
    <definedName name="I4_113013_I">#REF!</definedName>
    <definedName name="I4_1133_I" localSheetId="10">#REF!</definedName>
    <definedName name="I4_1133_I" localSheetId="3">#REF!</definedName>
    <definedName name="I4_1133_I" localSheetId="4">#REF!</definedName>
    <definedName name="I4_1133_I">#REF!</definedName>
    <definedName name="I4_1135_E" localSheetId="10">#REF!</definedName>
    <definedName name="I4_1135_E" localSheetId="3">#REF!</definedName>
    <definedName name="I4_1135_E" localSheetId="4">#REF!</definedName>
    <definedName name="I4_1135_E">#REF!</definedName>
    <definedName name="I4_1135_I" localSheetId="10">#REF!</definedName>
    <definedName name="I4_1135_I" localSheetId="3">#REF!</definedName>
    <definedName name="I4_1135_I" localSheetId="4">#REF!</definedName>
    <definedName name="I4_1135_I">#REF!</definedName>
    <definedName name="I4_1136_E" localSheetId="10">#REF!</definedName>
    <definedName name="I4_1136_E" localSheetId="3">#REF!</definedName>
    <definedName name="I4_1136_E" localSheetId="4">#REF!</definedName>
    <definedName name="I4_1136_E">#REF!</definedName>
    <definedName name="I4_1136_I" localSheetId="10">#REF!</definedName>
    <definedName name="I4_1136_I" localSheetId="3">#REF!</definedName>
    <definedName name="I4_1136_I" localSheetId="4">#REF!</definedName>
    <definedName name="I4_1136_I">#REF!</definedName>
    <definedName name="I4_1138_E" localSheetId="10">#REF!</definedName>
    <definedName name="I4_1138_E" localSheetId="3">#REF!</definedName>
    <definedName name="I4_1138_E" localSheetId="4">#REF!</definedName>
    <definedName name="I4_1138_E">#REF!</definedName>
    <definedName name="I4_1138_I" localSheetId="10">#REF!</definedName>
    <definedName name="I4_1138_I" localSheetId="3">#REF!</definedName>
    <definedName name="I4_1138_I" localSheetId="4">#REF!</definedName>
    <definedName name="I4_1138_I">#REF!</definedName>
    <definedName name="I4_121_E" localSheetId="10">#REF!</definedName>
    <definedName name="I4_121_E" localSheetId="3">#REF!</definedName>
    <definedName name="I4_121_E" localSheetId="4">#REF!</definedName>
    <definedName name="I4_121_E">#REF!</definedName>
    <definedName name="I4_121_I" localSheetId="10">#REF!</definedName>
    <definedName name="I4_121_I" localSheetId="3">#REF!</definedName>
    <definedName name="I4_121_I" localSheetId="4">#REF!</definedName>
    <definedName name="I4_121_I">#REF!</definedName>
    <definedName name="I4_121010_E" localSheetId="10">#REF!</definedName>
    <definedName name="I4_121010_E" localSheetId="3">#REF!</definedName>
    <definedName name="I4_121010_E" localSheetId="4">#REF!</definedName>
    <definedName name="I4_121010_E">#REF!</definedName>
    <definedName name="I4_121010_I" localSheetId="10">#REF!</definedName>
    <definedName name="I4_121010_I" localSheetId="3">#REF!</definedName>
    <definedName name="I4_121010_I" localSheetId="4">#REF!</definedName>
    <definedName name="I4_121010_I">#REF!</definedName>
    <definedName name="I4_121011_E" localSheetId="10">#REF!</definedName>
    <definedName name="I4_121011_E" localSheetId="3">#REF!</definedName>
    <definedName name="I4_121011_E" localSheetId="4">#REF!</definedName>
    <definedName name="I4_121011_E">#REF!</definedName>
    <definedName name="I4_121011_I" localSheetId="10">#REF!</definedName>
    <definedName name="I4_121011_I" localSheetId="3">#REF!</definedName>
    <definedName name="I4_121011_I" localSheetId="4">#REF!</definedName>
    <definedName name="I4_121011_I">#REF!</definedName>
    <definedName name="I4_121012_E" localSheetId="10">#REF!</definedName>
    <definedName name="I4_121012_E" localSheetId="3">#REF!</definedName>
    <definedName name="I4_121012_E" localSheetId="4">#REF!</definedName>
    <definedName name="I4_121012_E">#REF!</definedName>
    <definedName name="I4_121012_I" localSheetId="10">#REF!</definedName>
    <definedName name="I4_121012_I" localSheetId="3">#REF!</definedName>
    <definedName name="I4_121012_I" localSheetId="4">#REF!</definedName>
    <definedName name="I4_121012_I">#REF!</definedName>
    <definedName name="I4_121013_E" localSheetId="10">#REF!</definedName>
    <definedName name="I4_121013_E" localSheetId="3">#REF!</definedName>
    <definedName name="I4_121013_E" localSheetId="4">#REF!</definedName>
    <definedName name="I4_121013_E">#REF!</definedName>
    <definedName name="I4_121013_I" localSheetId="10">#REF!</definedName>
    <definedName name="I4_121013_I" localSheetId="3">#REF!</definedName>
    <definedName name="I4_121013_I" localSheetId="4">#REF!</definedName>
    <definedName name="I4_121013_I">#REF!</definedName>
    <definedName name="I4_1213_I" localSheetId="10">#REF!</definedName>
    <definedName name="I4_1213_I" localSheetId="3">#REF!</definedName>
    <definedName name="I4_1213_I" localSheetId="4">#REF!</definedName>
    <definedName name="I4_1213_I">#REF!</definedName>
    <definedName name="I4_1215_E" localSheetId="10">#REF!</definedName>
    <definedName name="I4_1215_E" localSheetId="3">#REF!</definedName>
    <definedName name="I4_1215_E" localSheetId="4">#REF!</definedName>
    <definedName name="I4_1215_E">#REF!</definedName>
    <definedName name="I4_1215_I" localSheetId="10">#REF!</definedName>
    <definedName name="I4_1215_I" localSheetId="3">#REF!</definedName>
    <definedName name="I4_1215_I" localSheetId="4">#REF!</definedName>
    <definedName name="I4_1215_I">#REF!</definedName>
    <definedName name="I4_1216_E" localSheetId="10">#REF!</definedName>
    <definedName name="I4_1216_E" localSheetId="3">#REF!</definedName>
    <definedName name="I4_1216_E" localSheetId="4">#REF!</definedName>
    <definedName name="I4_1216_E">#REF!</definedName>
    <definedName name="I4_1216_I" localSheetId="10">#REF!</definedName>
    <definedName name="I4_1216_I" localSheetId="3">#REF!</definedName>
    <definedName name="I4_1216_I" localSheetId="4">#REF!</definedName>
    <definedName name="I4_1216_I">#REF!</definedName>
    <definedName name="I4_1217_E" localSheetId="10">#REF!</definedName>
    <definedName name="I4_1217_E" localSheetId="3">#REF!</definedName>
    <definedName name="I4_1217_E" localSheetId="4">#REF!</definedName>
    <definedName name="I4_1217_E">#REF!</definedName>
    <definedName name="I4_1217_I" localSheetId="10">#REF!</definedName>
    <definedName name="I4_1217_I" localSheetId="3">#REF!</definedName>
    <definedName name="I4_1217_I" localSheetId="4">#REF!</definedName>
    <definedName name="I4_1217_I">#REF!</definedName>
    <definedName name="I4_1218_I" localSheetId="10">#REF!</definedName>
    <definedName name="I4_1218_I" localSheetId="3">#REF!</definedName>
    <definedName name="I4_1218_I" localSheetId="4">#REF!</definedName>
    <definedName name="I4_1218_I">#REF!</definedName>
    <definedName name="I4_122013_E" localSheetId="10">#REF!</definedName>
    <definedName name="I4_122013_E" localSheetId="3">#REF!</definedName>
    <definedName name="I4_122013_E" localSheetId="4">#REF!</definedName>
    <definedName name="I4_122013_E">#REF!</definedName>
    <definedName name="I4_122013_I" localSheetId="10">#REF!</definedName>
    <definedName name="I4_122013_I" localSheetId="3">#REF!</definedName>
    <definedName name="I4_122013_I" localSheetId="4">#REF!</definedName>
    <definedName name="I4_122013_I">#REF!</definedName>
    <definedName name="I4_122013_R" localSheetId="10">#REF!</definedName>
    <definedName name="I4_122013_R" localSheetId="3">#REF!</definedName>
    <definedName name="I4_122013_R" localSheetId="4">#REF!</definedName>
    <definedName name="I4_122013_R">#REF!</definedName>
    <definedName name="I4_123010_E" localSheetId="10">#REF!</definedName>
    <definedName name="I4_123010_E" localSheetId="3">#REF!</definedName>
    <definedName name="I4_123010_E" localSheetId="4">#REF!</definedName>
    <definedName name="I4_123010_E">#REF!</definedName>
    <definedName name="I4_123010_I" localSheetId="10">#REF!</definedName>
    <definedName name="I4_123010_I" localSheetId="3">#REF!</definedName>
    <definedName name="I4_123010_I" localSheetId="4">#REF!</definedName>
    <definedName name="I4_123010_I">#REF!</definedName>
    <definedName name="I4_123011_E" localSheetId="10">#REF!</definedName>
    <definedName name="I4_123011_E" localSheetId="3">#REF!</definedName>
    <definedName name="I4_123011_E" localSheetId="4">#REF!</definedName>
    <definedName name="I4_123011_E">#REF!</definedName>
    <definedName name="I4_123011_I" localSheetId="10">#REF!</definedName>
    <definedName name="I4_123011_I" localSheetId="3">#REF!</definedName>
    <definedName name="I4_123011_I" localSheetId="4">#REF!</definedName>
    <definedName name="I4_123011_I">#REF!</definedName>
    <definedName name="I4_123012_E" localSheetId="10">#REF!</definedName>
    <definedName name="I4_123012_E" localSheetId="3">#REF!</definedName>
    <definedName name="I4_123012_E" localSheetId="4">#REF!</definedName>
    <definedName name="I4_123012_E">#REF!</definedName>
    <definedName name="I4_123012_I" localSheetId="10">#REF!</definedName>
    <definedName name="I4_123012_I" localSheetId="3">#REF!</definedName>
    <definedName name="I4_123012_I" localSheetId="4">#REF!</definedName>
    <definedName name="I4_123012_I">#REF!</definedName>
    <definedName name="I4_123013_E" localSheetId="10">#REF!</definedName>
    <definedName name="I4_123013_E" localSheetId="3">#REF!</definedName>
    <definedName name="I4_123013_E" localSheetId="4">#REF!</definedName>
    <definedName name="I4_123013_E">#REF!</definedName>
    <definedName name="I4_123013_I" localSheetId="10">#REF!</definedName>
    <definedName name="I4_123013_I" localSheetId="3">#REF!</definedName>
    <definedName name="I4_123013_I" localSheetId="4">#REF!</definedName>
    <definedName name="I4_123013_I">#REF!</definedName>
    <definedName name="I4_1233_I" localSheetId="10">#REF!</definedName>
    <definedName name="I4_1233_I" localSheetId="3">#REF!</definedName>
    <definedName name="I4_1233_I" localSheetId="4">#REF!</definedName>
    <definedName name="I4_1233_I">#REF!</definedName>
    <definedName name="I4_21010_E" localSheetId="10">#REF!</definedName>
    <definedName name="I4_21010_E" localSheetId="3">#REF!</definedName>
    <definedName name="I4_21010_E" localSheetId="4">#REF!</definedName>
    <definedName name="I4_21010_E">#REF!</definedName>
    <definedName name="I4_21010_I" localSheetId="10">#REF!</definedName>
    <definedName name="I4_21010_I" localSheetId="3">#REF!</definedName>
    <definedName name="I4_21010_I" localSheetId="4">#REF!</definedName>
    <definedName name="I4_21010_I">#REF!</definedName>
    <definedName name="I4_21011_E" localSheetId="10">#REF!</definedName>
    <definedName name="I4_21011_E" localSheetId="3">#REF!</definedName>
    <definedName name="I4_21011_E" localSheetId="4">#REF!</definedName>
    <definedName name="I4_21011_E">#REF!</definedName>
    <definedName name="I4_21011_I" localSheetId="10">#REF!</definedName>
    <definedName name="I4_21011_I" localSheetId="3">#REF!</definedName>
    <definedName name="I4_21011_I" localSheetId="4">#REF!</definedName>
    <definedName name="I4_21011_I">#REF!</definedName>
    <definedName name="I4_21012_E" localSheetId="10">#REF!</definedName>
    <definedName name="I4_21012_E" localSheetId="3">#REF!</definedName>
    <definedName name="I4_21012_E" localSheetId="4">#REF!</definedName>
    <definedName name="I4_21012_E">#REF!</definedName>
    <definedName name="I4_21012_I" localSheetId="10">#REF!</definedName>
    <definedName name="I4_21012_I" localSheetId="3">#REF!</definedName>
    <definedName name="I4_21012_I" localSheetId="4">#REF!</definedName>
    <definedName name="I4_21012_I">#REF!</definedName>
    <definedName name="I4_21013_E" localSheetId="10">#REF!</definedName>
    <definedName name="I4_21013_E" localSheetId="3">#REF!</definedName>
    <definedName name="I4_21013_E" localSheetId="4">#REF!</definedName>
    <definedName name="I4_21013_E">#REF!</definedName>
    <definedName name="I4_21013_I" localSheetId="10">#REF!</definedName>
    <definedName name="I4_21013_I" localSheetId="3">#REF!</definedName>
    <definedName name="I4_21013_I" localSheetId="4">#REF!</definedName>
    <definedName name="I4_21013_I">#REF!</definedName>
    <definedName name="I4_213_I" localSheetId="10">#REF!</definedName>
    <definedName name="I4_213_I" localSheetId="3">#REF!</definedName>
    <definedName name="I4_213_I" localSheetId="4">#REF!</definedName>
    <definedName name="I4_213_I">#REF!</definedName>
    <definedName name="I4b_111_R" localSheetId="10">#REF!</definedName>
    <definedName name="I4b_111_R" localSheetId="3">#REF!</definedName>
    <definedName name="I4b_111_R" localSheetId="4">#REF!</definedName>
    <definedName name="I4b_111_R">#REF!</definedName>
    <definedName name="I4b_112_R" localSheetId="10">#REF!</definedName>
    <definedName name="I4b_112_R" localSheetId="3">#REF!</definedName>
    <definedName name="I4b_112_R" localSheetId="4">#REF!</definedName>
    <definedName name="I4b_112_R">#REF!</definedName>
    <definedName name="I4b_113_R" localSheetId="10">#REF!</definedName>
    <definedName name="I4b_113_R" localSheetId="3">#REF!</definedName>
    <definedName name="I4b_113_R" localSheetId="4">#REF!</definedName>
    <definedName name="I4b_113_R">#REF!</definedName>
    <definedName name="I4b_121_R" localSheetId="10">#REF!</definedName>
    <definedName name="I4b_121_R" localSheetId="3">#REF!</definedName>
    <definedName name="I4b_121_R" localSheetId="4">#REF!</definedName>
    <definedName name="I4b_121_R">#REF!</definedName>
    <definedName name="I4b_123_R" localSheetId="10">#REF!</definedName>
    <definedName name="I4b_123_R" localSheetId="3">#REF!</definedName>
    <definedName name="I4b_123_R" localSheetId="4">#REF!</definedName>
    <definedName name="I4b_123_R">#REF!</definedName>
    <definedName name="I4b_21_R" localSheetId="10">#REF!</definedName>
    <definedName name="I4b_21_R" localSheetId="3">#REF!</definedName>
    <definedName name="I4b_21_R" localSheetId="4">#REF!</definedName>
    <definedName name="I4b_21_R">#REF!</definedName>
    <definedName name="IAS_Adjustments_3" localSheetId="10">#REF!</definedName>
    <definedName name="IAS_Adjustments_3">#REF!</definedName>
    <definedName name="PeriodFinancialResults_3" localSheetId="10">#REF!</definedName>
    <definedName name="PeriodFinancialResults_3">#REF!</definedName>
    <definedName name="PeriodNetWorthChanges_3" localSheetId="10">#REF!</definedName>
    <definedName name="PeriodNetWorthChanges_3">#REF!</definedName>
    <definedName name="PI" localSheetId="10">#REF!</definedName>
    <definedName name="PI">#REF!</definedName>
    <definedName name="_xlnm.Print_Area" localSheetId="10">'Asset Quality'!$C$1:$P$74</definedName>
    <definedName name="_xlnm.Print_Area" localSheetId="3">'Balance Sheet'!$B$1:$N$54</definedName>
    <definedName name="_xlnm.Print_Area" localSheetId="9">Capital!$B$1:$L$28</definedName>
    <definedName name="_xlnm.Print_Area" localSheetId="0">Cover!$C$3:$T$48</definedName>
    <definedName name="_xlnm.Print_Area" localSheetId="7">'Customer Funds'!$B$1:$O$38</definedName>
    <definedName name="_xlnm.Print_Area" localSheetId="1">Dashboard!$B$1:$AA$49</definedName>
    <definedName name="_xlnm.Print_Area" localSheetId="12">Glossary!$C$1:$Z$41</definedName>
    <definedName name="_xlnm.Print_Area" localSheetId="11">'IFRS9 stages'!$B$1:$P$49</definedName>
    <definedName name="_xlnm.Print_Area" localSheetId="2">KPIs!$B$1:$L$40</definedName>
    <definedName name="_xlnm.Print_Area" localSheetId="6">Loans!$B$1:$L$56</definedName>
    <definedName name="_xlnm.Print_Area" localSheetId="5">'NII NFI'!$C$1:$M$25</definedName>
    <definedName name="_xlnm.Print_Area" localSheetId="4">'P&amp;L'!$A$1:$N$82</definedName>
    <definedName name="_xlnm.Print_Area" localSheetId="8">Securities!$B$1:$L$30</definedName>
    <definedName name="_xlnm.Print_Titles">#REF!,#REF!</definedName>
    <definedName name="qryCOR18_C67_byCurrency_main" localSheetId="10">#REF!</definedName>
    <definedName name="qryCOR18_C67_byCurrency_main" localSheetId="3">#REF!</definedName>
    <definedName name="qryCOR18_C67_byCurrency_main" localSheetId="7">#REF!</definedName>
    <definedName name="qryCOR18_C67_byCurrency_main" localSheetId="1">#REF!</definedName>
    <definedName name="qryCOR18_C67_byCurrency_main" localSheetId="12">#REF!</definedName>
    <definedName name="qryCOR18_C67_byCurrency_main" localSheetId="11">#REF!</definedName>
    <definedName name="qryCOR18_C67_byCurrency_main" localSheetId="6">#REF!</definedName>
    <definedName name="qryCOR18_C67_byCurrency_main" localSheetId="5">#REF!</definedName>
    <definedName name="qryCOR18_C67_byCurrency_main" localSheetId="4">#REF!</definedName>
    <definedName name="qryCOR18_C67_byCurrency_main" localSheetId="8">#REF!</definedName>
    <definedName name="qryCOR18_C67_byCurrency_main">#REF!</definedName>
    <definedName name="qryCOR18_C67_byCurrency_main_Other" localSheetId="10">#REF!</definedName>
    <definedName name="qryCOR18_C67_byCurrency_main_Other" localSheetId="3">#REF!</definedName>
    <definedName name="qryCOR18_C67_byCurrency_main_Other" localSheetId="1">#REF!</definedName>
    <definedName name="qryCOR18_C67_byCurrency_main_Other" localSheetId="12">#REF!</definedName>
    <definedName name="qryCOR18_C67_byCurrency_main_Other" localSheetId="4">#REF!</definedName>
    <definedName name="qryCOR18_C67_byCurrency_main_Other">#REF!</definedName>
    <definedName name="qryRefDate_EOM" localSheetId="10">#REF!</definedName>
    <definedName name="qryRefDate_EOM" localSheetId="3">#REF!</definedName>
    <definedName name="qryRefDate_EOM" localSheetId="1">#REF!</definedName>
    <definedName name="qryRefDate_EOM" localSheetId="12">#REF!</definedName>
    <definedName name="qryRefDate_EOM" localSheetId="4">#REF!</definedName>
    <definedName name="qryRefDate_EOM">#REF!</definedName>
    <definedName name="Range" localSheetId="10">OFFSET(#REF!,0,0,COUNTA(#REF!),38)</definedName>
    <definedName name="Range">OFFSET(#REF!,0,0,COUNTA(#REF!),38)</definedName>
    <definedName name="ReportingDate" localSheetId="10">#REF!</definedName>
    <definedName name="ReportingDate" localSheetId="3">#REF!</definedName>
    <definedName name="ReportingDate" localSheetId="7">#REF!</definedName>
    <definedName name="ReportingDate" localSheetId="11">#REF!</definedName>
    <definedName name="ReportingDate" localSheetId="6">#REF!</definedName>
    <definedName name="ReportingDate" localSheetId="5">#REF!</definedName>
    <definedName name="ReportingDate" localSheetId="4">#REF!</definedName>
    <definedName name="ReportingDate" localSheetId="8">#REF!</definedName>
    <definedName name="ReportingDate">#REF!</definedName>
    <definedName name="ReportingEntity" localSheetId="10">#REF!</definedName>
    <definedName name="ReportingEntity" localSheetId="3">#REF!</definedName>
    <definedName name="ReportingEntity" localSheetId="11">#REF!</definedName>
    <definedName name="ReportingEntity" localSheetId="4">#REF!</definedName>
    <definedName name="ReportingEntity">#REF!</definedName>
    <definedName name="ReportingPeriod" localSheetId="10">#REF!</definedName>
    <definedName name="ReportingPeriod" localSheetId="3">#REF!</definedName>
    <definedName name="ReportingPeriod" localSheetId="11">#REF!</definedName>
    <definedName name="ReportingPeriod" localSheetId="4">#REF!</definedName>
    <definedName name="ReportingPeriod">#REF!</definedName>
    <definedName name="ReportingYear" localSheetId="10">#REF!</definedName>
    <definedName name="ReportingYear" localSheetId="3">#REF!</definedName>
    <definedName name="ReportingYear" localSheetId="4">#REF!</definedName>
    <definedName name="ReportingYear">#REF!</definedName>
    <definedName name="Revision" localSheetId="10">#REF!</definedName>
    <definedName name="Revision" localSheetId="3">#REF!</definedName>
    <definedName name="Revision" localSheetId="4">#REF!</definedName>
    <definedName name="Revision">#REF!</definedName>
    <definedName name="SAPBEXrevision" hidden="1">161</definedName>
    <definedName name="SAPBEXsysID" hidden="1">"BP1"</definedName>
    <definedName name="SAPBEXwbID" hidden="1">"9IHY2XM7FXGTV1QIEBFCWZU0S"</definedName>
    <definedName name="SheetsToFill" localSheetId="10">#REF!</definedName>
    <definedName name="SheetsToFill" localSheetId="3">#REF!</definedName>
    <definedName name="SheetsToFill" localSheetId="7">#REF!</definedName>
    <definedName name="SheetsToFill" localSheetId="11">#REF!</definedName>
    <definedName name="SheetsToFill" localSheetId="6">#REF!</definedName>
    <definedName name="SheetsToFill" localSheetId="5">#REF!</definedName>
    <definedName name="SheetsToFill" localSheetId="4">#REF!</definedName>
    <definedName name="SheetsToFill" localSheetId="8">#REF!</definedName>
    <definedName name="SheetsToFill">#REF!</definedName>
    <definedName name="STAKOD_3" localSheetId="10">#REF!</definedName>
    <definedName name="STAKOD_3">#REF!</definedName>
    <definedName name="SubmissionType" localSheetId="10">#REF!</definedName>
    <definedName name="SubmissionType" localSheetId="3">#REF!</definedName>
    <definedName name="SubmissionType" localSheetId="11">#REF!</definedName>
    <definedName name="SubmissionType" localSheetId="4">#REF!</definedName>
    <definedName name="SubmissionType">#REF!</definedName>
    <definedName name="Subsystem" localSheetId="10">#REF!</definedName>
    <definedName name="Subsystem" localSheetId="3">#REF!</definedName>
    <definedName name="Subsystem" localSheetId="4">#REF!</definedName>
    <definedName name="Subsystem">#REF!</definedName>
    <definedName name="TableInstance1_02" localSheetId="10">#REF!</definedName>
    <definedName name="TableInstance1_02" localSheetId="3">#REF!</definedName>
    <definedName name="TableInstance1_02" localSheetId="4">#REF!</definedName>
    <definedName name="TableInstance1_02">#REF!</definedName>
    <definedName name="TableInstance1_07" localSheetId="10">#REF!</definedName>
    <definedName name="TableInstance1_07" localSheetId="3">#REF!</definedName>
    <definedName name="TableInstance1_07" localSheetId="4">#REF!</definedName>
    <definedName name="TableInstance1_07">#REF!</definedName>
    <definedName name="TableInstance2_02" localSheetId="10">#REF!</definedName>
    <definedName name="TableInstance2_02" localSheetId="3">#REF!</definedName>
    <definedName name="TableInstance2_02" localSheetId="4">#REF!</definedName>
    <definedName name="TableInstance2_02">#REF!</definedName>
    <definedName name="TableInstance2_07" localSheetId="10">#REF!</definedName>
    <definedName name="TableInstance2_07" localSheetId="3">#REF!</definedName>
    <definedName name="TableInstance2_07" localSheetId="4">#REF!</definedName>
    <definedName name="TableInstance2_07">#REF!</definedName>
    <definedName name="TableInstance3_02" localSheetId="10">#REF!</definedName>
    <definedName name="TableInstance3_02" localSheetId="3">#REF!</definedName>
    <definedName name="TableInstance3_02" localSheetId="4">#REF!</definedName>
    <definedName name="TableInstance3_02">#REF!</definedName>
    <definedName name="TableInstance3_07" localSheetId="10">#REF!</definedName>
    <definedName name="TableInstance3_07" localSheetId="3">#REF!</definedName>
    <definedName name="TableInstance3_07" localSheetId="4">#REF!</definedName>
    <definedName name="TableInstance3_07">#REF!</definedName>
    <definedName name="TableInstance4_02" localSheetId="10">#REF!</definedName>
    <definedName name="TableInstance4_02" localSheetId="3">#REF!</definedName>
    <definedName name="TableInstance4_02" localSheetId="4">#REF!</definedName>
    <definedName name="TableInstance4_02">#REF!</definedName>
    <definedName name="TableInstance4_07" localSheetId="10">#REF!</definedName>
    <definedName name="TableInstance4_07" localSheetId="3">#REF!</definedName>
    <definedName name="TableInstance4_07" localSheetId="4">#REF!</definedName>
    <definedName name="TableInstance4_07">#REF!</definedName>
    <definedName name="TableInstance5_02" localSheetId="10">#REF!</definedName>
    <definedName name="TableInstance5_02" localSheetId="3">#REF!</definedName>
    <definedName name="TableInstance5_02" localSheetId="4">#REF!</definedName>
    <definedName name="TableInstance5_02">#REF!</definedName>
    <definedName name="TableInstance5_07" localSheetId="10">#REF!</definedName>
    <definedName name="TableInstance5_07" localSheetId="3">#REF!</definedName>
    <definedName name="TableInstance5_07" localSheetId="4">#REF!</definedName>
    <definedName name="TableInstance5_07">#REF!</definedName>
    <definedName name="TableInstance6_02" localSheetId="10">#REF!</definedName>
    <definedName name="TableInstance6_02" localSheetId="3">#REF!</definedName>
    <definedName name="TableInstance6_02" localSheetId="4">#REF!</definedName>
    <definedName name="TableInstance6_02">#REF!</definedName>
    <definedName name="TableInstance6_07" localSheetId="10">#REF!</definedName>
    <definedName name="TableInstance6_07" localSheetId="3">#REF!</definedName>
    <definedName name="TableInstance6_07" localSheetId="4">#REF!</definedName>
    <definedName name="TableInstance6_07">#REF!</definedName>
    <definedName name="TAMEIO" localSheetId="10">#REF!</definedName>
    <definedName name="TAMEIO">#REF!</definedName>
    <definedName name="TemplateVersion" localSheetId="10">#REF!</definedName>
    <definedName name="TemplateVersion" localSheetId="3">#REF!</definedName>
    <definedName name="TemplateVersion" localSheetId="4">#REF!</definedName>
    <definedName name="TemplateVersion">#REF!</definedName>
    <definedName name="TEST" localSheetId="10">#REF!</definedName>
    <definedName name="TEST">#REF!</definedName>
    <definedName name="TextRefCopyRangeCount" hidden="1">25</definedName>
    <definedName name="UnifiedAdditionalInfo_3" localSheetId="10">#REF!</definedName>
    <definedName name="UnifiedAdditionalInfo_3" localSheetId="0">#REF!</definedName>
    <definedName name="UnifiedAdditionalInfo_3" localSheetId="1">#REF!</definedName>
    <definedName name="UnifiedAdditionalInfo_3" localSheetId="11">#REF!</definedName>
    <definedName name="UnifiedAdditionalInfo_3" localSheetId="2">#REF!</definedName>
    <definedName name="UnifiedAdditionalInfo_3">#REF!</definedName>
    <definedName name="UnifiedCompanies_3" localSheetId="10">#REF!</definedName>
    <definedName name="UnifiedCompanies_3">#REF!</definedName>
    <definedName name="upsICP" localSheetId="10">#REF!</definedName>
    <definedName name="upsICP" localSheetId="3">#REF!</definedName>
    <definedName name="upsICP" localSheetId="4">#REF!</definedName>
    <definedName name="upsICP">#REF!</definedName>
    <definedName name="v" localSheetId="10">#REF!</definedName>
    <definedName name="v">#REF!</definedName>
    <definedName name="Valeur" localSheetId="10">#REF!</definedName>
    <definedName name="Valeur" localSheetId="3">#REF!</definedName>
    <definedName name="Valeur" localSheetId="4">#REF!</definedName>
    <definedName name="Valeur">#REF!</definedName>
    <definedName name="Α2308" localSheetId="10">#REF!</definedName>
    <definedName name="Α2308">#REF!</definedName>
    <definedName name="Α32767" localSheetId="10">#REF!</definedName>
    <definedName name="Α32767">#REF!</definedName>
    <definedName name="α45126" localSheetId="10">#REF!</definedName>
    <definedName name="α45126" localSheetId="3">#REF!</definedName>
    <definedName name="α45126" localSheetId="4">#REF!</definedName>
    <definedName name="α45126">#REF!</definedName>
    <definedName name="Α75" localSheetId="10">#REF!</definedName>
    <definedName name="Α75">#REF!</definedName>
    <definedName name="ΑΕ1" localSheetId="10">#REF!</definedName>
    <definedName name="ΑΕ1">#REF!</definedName>
    <definedName name="Β107" localSheetId="10">#REF!</definedName>
    <definedName name="Β107">#REF!</definedName>
    <definedName name="β21" localSheetId="10">#REF!</definedName>
    <definedName name="β21">#REF!</definedName>
    <definedName name="β30" localSheetId="10">#REF!</definedName>
    <definedName name="β30">#REF!</definedName>
    <definedName name="β33" localSheetId="10">#REF!</definedName>
    <definedName name="β33">#REF!</definedName>
    <definedName name="β37" localSheetId="10">#REF!</definedName>
    <definedName name="β37">#REF!</definedName>
    <definedName name="βα1" localSheetId="10">#REF!,#REF!,#REF!,#REF!</definedName>
    <definedName name="βα1" localSheetId="3">#REF!,#REF!,#REF!,#REF!</definedName>
    <definedName name="βα1" localSheetId="7">#REF!,#REF!,#REF!,#REF!</definedName>
    <definedName name="βα1" localSheetId="1">#REF!,#REF!,#REF!,#REF!</definedName>
    <definedName name="βα1" localSheetId="12">#REF!,#REF!,#REF!,#REF!</definedName>
    <definedName name="βα1" localSheetId="11">#REF!,#REF!,#REF!,#REF!</definedName>
    <definedName name="βα1" localSheetId="6">#REF!,#REF!,#REF!,#REF!</definedName>
    <definedName name="βα1" localSheetId="5">#REF!,#REF!,#REF!,#REF!</definedName>
    <definedName name="βα1" localSheetId="4">#REF!,#REF!,#REF!,#REF!</definedName>
    <definedName name="βα1" localSheetId="8">#REF!,#REF!,#REF!,#REF!</definedName>
    <definedName name="βα1">#REF!,#REF!,#REF!,#REF!</definedName>
    <definedName name="ΒΙΣ_Α.Ε." localSheetId="10">#REF!</definedName>
    <definedName name="ΒΙΣ_Α.Ε." localSheetId="7">#REF!</definedName>
    <definedName name="ΒΙΣ_Α.Ε." localSheetId="11">#REF!</definedName>
    <definedName name="ΒΙΣ_Α.Ε." localSheetId="6">#REF!</definedName>
    <definedName name="ΒΙΣ_Α.Ε." localSheetId="5">#REF!</definedName>
    <definedName name="ΒΙΣ_Α.Ε." localSheetId="8">#REF!</definedName>
    <definedName name="ΒΙΣ_Α.Ε.">#REF!</definedName>
    <definedName name="δδδ" localSheetId="0">'[1]00'!$D$17</definedName>
    <definedName name="δδδ" localSheetId="7">#REF!</definedName>
    <definedName name="δδδ" localSheetId="1">'[1]00'!$D$17</definedName>
    <definedName name="δδδ" localSheetId="2">'[1]00'!$D$17</definedName>
    <definedName name="δδδ" localSheetId="6">#REF!</definedName>
    <definedName name="δδδ" localSheetId="5">#REF!</definedName>
    <definedName name="δδδ" localSheetId="8">#REF!</definedName>
    <definedName name="δδδ">#REF!</definedName>
    <definedName name="Ε1163" localSheetId="10">#REF!</definedName>
    <definedName name="Ε1163" localSheetId="7">#REF!</definedName>
    <definedName name="Ε1163" localSheetId="11">#REF!</definedName>
    <definedName name="Ε1163" localSheetId="6">#REF!</definedName>
    <definedName name="Ε1163" localSheetId="5">#REF!</definedName>
    <definedName name="Ε1163" localSheetId="8">#REF!</definedName>
    <definedName name="Ε1163">#REF!</definedName>
    <definedName name="Ε12" localSheetId="10">#REF!</definedName>
    <definedName name="Ε12">#REF!</definedName>
    <definedName name="ΕΑΠΑΙΤΕΝΛΠΙ" localSheetId="10">#REF!</definedName>
    <definedName name="ΕΑΠΑΙΤΕΝΛΠΙ">#REF!</definedName>
    <definedName name="ΕΑΠΑΙΤΕΝΠΕΛΑΤΩ" localSheetId="10">#REF!</definedName>
    <definedName name="ΕΑΠΑΙΤΕΝΠΕΛΑΤΩ">#REF!</definedName>
    <definedName name="ΕΑΠΑΙΤΚΤ" localSheetId="10">#REF!</definedName>
    <definedName name="ΕΑΠΑΙΤΚΤ">#REF!</definedName>
    <definedName name="εεε">#REF!</definedName>
    <definedName name="ΕΙΔΙΕΣΜΕΤΟΧ" localSheetId="10">#REF!</definedName>
    <definedName name="ΕΙΔΙΕΣΜΕΤΟΧ">#REF!</definedName>
    <definedName name="ΕΙΔΙΕΣΟΜΟΛ" localSheetId="10">#REF!</definedName>
    <definedName name="ΕΙΔΙΕΣΟΜΟΛ">#REF!</definedName>
    <definedName name="ΕΛΟΙΠΑΣΤΟΙΧΕΝΕΡ" localSheetId="10">#REF!</definedName>
    <definedName name="ΕΛΟΙΠΑΣΤΟΙΧΕΝΕΡ">#REF!</definedName>
    <definedName name="ΕΜΕΤΟΧΕΣ" localSheetId="10">#REF!</definedName>
    <definedName name="ΕΜΕΤΟΧΕΣ">#REF!</definedName>
    <definedName name="ΕΞΟΠΛΙΤΗΛΕ" localSheetId="10">#REF!</definedName>
    <definedName name="ΕΞΟΠΛΙΤΗΛΕ">#REF!</definedName>
    <definedName name="ΕΟΜΟΛΟΓΙΕΣ" localSheetId="10">#REF!</definedName>
    <definedName name="ΕΟΜΟΛΟΓΙΕΣ">#REF!</definedName>
    <definedName name="ΕΟΦΕΙΛΜΕΤΚΕΦ" localSheetId="10">#REF!</definedName>
    <definedName name="ΕΟΦΕΙΛΜΕΤΚΕΦ">#REF!</definedName>
    <definedName name="ΕΠΑΓΙΑ" localSheetId="10">#REF!</definedName>
    <definedName name="ΕΠΑΓΙΑ">#REF!</definedName>
    <definedName name="ΕΠΙΠΛΑ" localSheetId="10">#REF!</definedName>
    <definedName name="ΕΠΙΠΛΑ">#REF!</definedName>
    <definedName name="ΕΠΙΣΤΟΡΓΑΝΑ" localSheetId="10">#REF!</definedName>
    <definedName name="ΕΠΙΣΤΟΡΓΑΝΑ">#REF!</definedName>
    <definedName name="ΕΠΡΟΠΛΕΞΚΑΙΕΣΕΣΠ" localSheetId="10">#REF!</definedName>
    <definedName name="ΕΠΡΟΠΛΕΞΚΑΙΕΣΕΣΠ">#REF!</definedName>
    <definedName name="Η1305" localSheetId="10">#REF!</definedName>
    <definedName name="Η1305">#REF!</definedName>
    <definedName name="Η39" localSheetId="10">#REF!</definedName>
    <definedName name="Η39">#REF!</definedName>
    <definedName name="Η58" localSheetId="10">#REF!</definedName>
    <definedName name="Η58">#REF!</definedName>
    <definedName name="ημέρες_μήνα" localSheetId="10">#REF!</definedName>
    <definedName name="ημέρες_μήνα">#REF!</definedName>
    <definedName name="ημέρες_περιόδου" localSheetId="10">#REF!</definedName>
    <definedName name="ημέρες_περιόδου">#REF!</definedName>
    <definedName name="ΛΟΙΠΟΣΕΞΟΠΛΙ" localSheetId="10">#REF!</definedName>
    <definedName name="ΛΟΙΠΟΣΕΞΟΠΛΙ">#REF!</definedName>
    <definedName name="ΜΗΧΓΡΑΦΕΙΟΥ" localSheetId="10">#REF!</definedName>
    <definedName name="ΜΗΧΓΡΑΦΕΙΟΥ">#REF!</definedName>
    <definedName name="Ο151" localSheetId="10">#REF!</definedName>
    <definedName name="Ο151">#REF!</definedName>
    <definedName name="ΠΥΠΟΧΛΟΙΠΑΠΙ" localSheetId="10">#REF!</definedName>
    <definedName name="ΠΥΠΟΧΛΟΙΠΑΠΙ">#REF!</definedName>
    <definedName name="ΥΕΞΟΠΛΙΤΗΛΕ" localSheetId="10">#REF!</definedName>
    <definedName name="ΥΕΞΟΠΛΙΤΗΛΕ">#REF!</definedName>
    <definedName name="ΥΕΠΙΠΛΑ" localSheetId="10">#REF!</definedName>
    <definedName name="ΥΕΠΙΠΛΑ">#REF!</definedName>
    <definedName name="ΥΕΠΙΣΤΟΡΓΑΝΑ" localSheetId="10">#REF!</definedName>
    <definedName name="ΥΕΠΙΣΤΟΡΓΑΝΑ">#REF!</definedName>
    <definedName name="ΥΛΟΙΠΟΣΕΞΟΠΛΙ" localSheetId="10">#REF!</definedName>
    <definedName name="ΥΛΟΙΠΟΣΕΞΟΠΛΙ">#REF!</definedName>
    <definedName name="ΥΜΗΧΓΡΑΦΕΙΟΥ" localSheetId="10">#REF!</definedName>
    <definedName name="ΥΜΗΧΓΡΑΦΕΙΟΥ">#REF!</definedName>
    <definedName name="ΥΠΟΛΟΓΙΣΤΕΣ" localSheetId="10">#REF!</definedName>
    <definedName name="ΥΠΟΛΟΓΙΣΤΕΣ">#REF!</definedName>
    <definedName name="ΥΥΠΟΛΟΓΙΣΤΕΣ" localSheetId="10">#REF!</definedName>
    <definedName name="ΥΥΠΟΛΟΓΙΣΤΕΣ">#REF!</definedName>
    <definedName name="ψ14" localSheetId="10">#REF!</definedName>
    <definedName name="ψ14">#REF!</definedName>
    <definedName name="Ψ176" localSheetId="10">#REF!</definedName>
    <definedName name="Ψ176">#REF!</definedName>
    <definedName name="ψ403" localSheetId="10">#REF!</definedName>
    <definedName name="ψ403">#REF!</definedName>
    <definedName name="ψ409" localSheetId="10">#REF!</definedName>
    <definedName name="ψ409">#REF!</definedName>
    <definedName name="ΨΙ112" localSheetId="10">#REF!</definedName>
    <definedName name="ΨΙ11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62" l="1"/>
  <c r="K14" i="62" s="1"/>
  <c r="E38" i="19" l="1"/>
  <c r="F38" i="19"/>
  <c r="G38" i="19"/>
  <c r="H38" i="19"/>
  <c r="I38" i="19"/>
  <c r="J38" i="19"/>
  <c r="D38" i="19"/>
  <c r="E76" i="19"/>
  <c r="F76" i="19"/>
  <c r="G76" i="19"/>
  <c r="H76" i="19"/>
  <c r="I76" i="19"/>
  <c r="J76" i="19"/>
  <c r="D76" i="19"/>
  <c r="J70" i="19" l="1"/>
  <c r="M25" i="64" l="1"/>
  <c r="L25" i="64"/>
  <c r="I25" i="64"/>
  <c r="H25" i="64"/>
  <c r="G25" i="64"/>
  <c r="F25" i="64"/>
  <c r="E25" i="64"/>
  <c r="D25" i="64"/>
  <c r="K13" i="64"/>
  <c r="J13" i="64"/>
  <c r="I13" i="64"/>
  <c r="H13" i="64"/>
  <c r="G13" i="64"/>
  <c r="K12" i="64"/>
  <c r="J12" i="64"/>
  <c r="I12" i="64"/>
  <c r="H12" i="64"/>
  <c r="G12" i="64"/>
  <c r="J55" i="63"/>
  <c r="L33" i="64" l="1"/>
  <c r="I33" i="64"/>
  <c r="I39" i="60" l="1"/>
  <c r="I34" i="60"/>
  <c r="H23" i="60"/>
  <c r="G23" i="60"/>
  <c r="F23" i="60"/>
  <c r="E23" i="60"/>
  <c r="D23" i="60"/>
  <c r="K25" i="24" l="1"/>
  <c r="L25" i="24" l="1"/>
  <c r="J80" i="19" l="1"/>
  <c r="D73" i="19" l="1"/>
  <c r="E73" i="19"/>
  <c r="F73" i="19"/>
  <c r="G73" i="19"/>
  <c r="H73" i="19"/>
  <c r="I73" i="19"/>
  <c r="D75" i="19" l="1"/>
  <c r="E75" i="19"/>
  <c r="F75" i="19"/>
  <c r="G75" i="19"/>
  <c r="H75" i="19"/>
  <c r="I75" i="19"/>
  <c r="G70" i="19" l="1"/>
  <c r="F70" i="19"/>
  <c r="G21" i="11" l="1"/>
  <c r="G14" i="11"/>
  <c r="G13" i="11"/>
  <c r="G20" i="11" l="1"/>
  <c r="F10" i="11" l="1"/>
  <c r="F21" i="11" l="1"/>
  <c r="F20" i="11"/>
  <c r="F14" i="11"/>
  <c r="F13" i="11"/>
  <c r="E14" i="11" l="1"/>
  <c r="E13" i="11"/>
  <c r="E19" i="11" l="1"/>
  <c r="E21" i="11" l="1"/>
  <c r="E20" i="11"/>
  <c r="D12" i="11" l="1"/>
</calcChain>
</file>

<file path=xl/sharedStrings.xml><?xml version="1.0" encoding="utf-8"?>
<sst xmlns="http://schemas.openxmlformats.org/spreadsheetml/2006/main" count="593" uniqueCount="292">
  <si>
    <t>1Q 2023</t>
  </si>
  <si>
    <t>9M 2022</t>
  </si>
  <si>
    <t>FY 2022</t>
  </si>
  <si>
    <t>in EURm</t>
  </si>
  <si>
    <t>Securities</t>
  </si>
  <si>
    <t>Net Loans</t>
  </si>
  <si>
    <t>Other</t>
  </si>
  <si>
    <t>Deposits</t>
  </si>
  <si>
    <t>RWAs</t>
  </si>
  <si>
    <t>Net Interest Income/Commissions</t>
  </si>
  <si>
    <t>NII</t>
  </si>
  <si>
    <t>Loans</t>
  </si>
  <si>
    <t>Fixed Income Securities</t>
  </si>
  <si>
    <t>Interbank</t>
  </si>
  <si>
    <t>Net Interest Income</t>
  </si>
  <si>
    <t>Large Corporates</t>
  </si>
  <si>
    <t>SMEs</t>
  </si>
  <si>
    <t>Mortgages</t>
  </si>
  <si>
    <t>Consumer/Credit Cards</t>
  </si>
  <si>
    <t>Commissions</t>
  </si>
  <si>
    <t>LGs</t>
  </si>
  <si>
    <t>Brokerage</t>
  </si>
  <si>
    <t>Mutual Funds</t>
  </si>
  <si>
    <t>Total Gross Loans per segment</t>
  </si>
  <si>
    <t>Large Corporates - Term</t>
  </si>
  <si>
    <t>Large Corporates - Revolving</t>
  </si>
  <si>
    <t>SMEs - Term</t>
  </si>
  <si>
    <t>SMEs - Revolving</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</si>
  <si>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</si>
  <si>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</si>
  <si>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</si>
  <si>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</si>
  <si>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</si>
  <si>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</si>
  <si>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</si>
  <si>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</si>
  <si>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</si>
  <si>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</si>
  <si>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</si>
  <si>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</si>
  <si>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</si>
  <si>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</si>
  <si>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</si>
  <si>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</si>
  <si>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</si>
  <si>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</si>
  <si>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</si>
  <si>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Disburshments</t>
  </si>
  <si>
    <t>Customer Funds</t>
  </si>
  <si>
    <t>Deposits per Type</t>
  </si>
  <si>
    <t>Sight &amp; Savings</t>
  </si>
  <si>
    <t xml:space="preserve">Time </t>
  </si>
  <si>
    <t>Deposits per Entity</t>
  </si>
  <si>
    <t>Individuals</t>
  </si>
  <si>
    <t>Business</t>
  </si>
  <si>
    <t>Deposits per Segment/Type</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</si>
  <si>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</si>
  <si>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</si>
  <si>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</si>
  <si>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</si>
  <si>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</si>
  <si>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</si>
  <si>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</si>
  <si>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</si>
  <si>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</si>
  <si>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</si>
  <si>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</si>
  <si>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</si>
  <si>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</si>
  <si>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</si>
  <si>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</si>
  <si>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Capital</t>
  </si>
  <si>
    <t>Total Capital Ratio</t>
  </si>
  <si>
    <t>Fully Loaded data</t>
  </si>
  <si>
    <t>Common Equity Tier I</t>
  </si>
  <si>
    <t>Total Regulatory Capital</t>
  </si>
  <si>
    <t>Risk Weighted Assets</t>
  </si>
  <si>
    <t>Common Equity Tier I ratio</t>
  </si>
  <si>
    <t>Phased In</t>
  </si>
  <si>
    <t>Credit</t>
  </si>
  <si>
    <t>Market</t>
  </si>
  <si>
    <t>Operational</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</si>
  <si>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</si>
  <si>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</si>
  <si>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</si>
  <si>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</si>
  <si>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</si>
  <si>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</si>
  <si>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</si>
  <si>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</si>
  <si>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</si>
  <si>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</si>
  <si>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</si>
  <si>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</si>
  <si>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</si>
  <si>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</si>
  <si>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</si>
  <si>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</si>
  <si>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</si>
  <si>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</si>
  <si>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</si>
  <si>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</si>
  <si>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</si>
  <si>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</si>
  <si>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</si>
  <si>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</si>
  <si>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</si>
  <si>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</si>
  <si>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</si>
  <si>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</si>
  <si>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</si>
  <si>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Group Balance Sheet</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</si>
  <si>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</si>
  <si>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</si>
  <si>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</si>
  <si>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</si>
  <si>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</si>
  <si>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</si>
  <si>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</si>
  <si>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</si>
  <si>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</si>
  <si>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Property, plant and equipment</t>
  </si>
  <si>
    <t>Intangible assets</t>
  </si>
  <si>
    <t>Right of use assets</t>
  </si>
  <si>
    <t>Deferred tax assets</t>
  </si>
  <si>
    <t>Current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</si>
  <si>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</si>
  <si>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</si>
  <si>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</si>
  <si>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</si>
  <si>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</si>
  <si>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</si>
  <si>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</si>
  <si>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</si>
  <si>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</si>
  <si>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</si>
  <si>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</si>
  <si>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</si>
  <si>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</si>
  <si>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</si>
  <si>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</si>
  <si>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</si>
  <si>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</si>
  <si>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</si>
  <si>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</si>
  <si>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</si>
  <si>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</si>
  <si>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</si>
  <si>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</si>
  <si>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</si>
  <si>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</si>
  <si>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</si>
  <si>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</si>
  <si>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</si>
  <si>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</si>
  <si>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</si>
  <si>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</si>
  <si>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</si>
  <si>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</si>
  <si>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</si>
  <si>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</si>
  <si>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</si>
  <si>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</si>
  <si>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</si>
  <si>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</si>
  <si>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</si>
  <si>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</si>
  <si>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</si>
  <si>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</si>
  <si>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</si>
  <si>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</si>
  <si>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</si>
  <si>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</si>
  <si>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EPS - Normalized</t>
  </si>
  <si>
    <t>EPS- reported Like for Like</t>
  </si>
  <si>
    <t>EPS- normalized Like for Like</t>
  </si>
  <si>
    <t>Average number of shares</t>
  </si>
  <si>
    <t>BB</t>
  </si>
  <si>
    <t>Gross Business Loans per type</t>
  </si>
  <si>
    <t>Total</t>
  </si>
  <si>
    <t>n/a</t>
  </si>
  <si>
    <t>1Q 2024</t>
  </si>
  <si>
    <t>01/01/24-31/3/24</t>
  </si>
  <si>
    <t>Treasury stock</t>
  </si>
  <si>
    <t>POCI</t>
  </si>
  <si>
    <t>Corporate, Time</t>
  </si>
  <si>
    <t>Deposit rate</t>
  </si>
  <si>
    <t>Impairments</t>
  </si>
  <si>
    <t>2Q 2024</t>
  </si>
  <si>
    <t>1H 2024</t>
  </si>
  <si>
    <t>KPIs</t>
  </si>
  <si>
    <t>Net Interest Margin</t>
  </si>
  <si>
    <t>Net Fee margin</t>
  </si>
  <si>
    <t>Cost to Income</t>
  </si>
  <si>
    <t>Cost to Core Income</t>
  </si>
  <si>
    <t>Cost of Risk</t>
  </si>
  <si>
    <t>RoA recurring</t>
  </si>
  <si>
    <t>CET1 FL</t>
  </si>
  <si>
    <t>Total Capital FL</t>
  </si>
  <si>
    <t>Eurosystem funding / Assets</t>
  </si>
  <si>
    <t>Loans to Deposits Ratio</t>
  </si>
  <si>
    <t>Liquidity Coverage Ratio</t>
  </si>
  <si>
    <t>Net Stable Funding Ratio</t>
  </si>
  <si>
    <t>YoY</t>
  </si>
  <si>
    <t>QoQ</t>
  </si>
  <si>
    <t>Corporate, Demand</t>
  </si>
  <si>
    <t>Retail, Demand</t>
  </si>
  <si>
    <t>RoTE reported</t>
  </si>
  <si>
    <t>RoTE on a like for like basis</t>
  </si>
  <si>
    <t>Credit Expansion</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</si>
  <si>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</si>
  <si>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</si>
  <si>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</si>
  <si>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</si>
  <si>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</si>
  <si>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</si>
  <si>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</si>
  <si>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</si>
  <si>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</si>
  <si>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</si>
  <si>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</si>
  <si>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</si>
  <si>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</si>
  <si>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</si>
  <si>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</si>
  <si>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</si>
  <si>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</si>
  <si>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</si>
  <si>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</si>
  <si>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</si>
  <si>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</si>
  <si>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</si>
  <si>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</si>
  <si>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</si>
  <si>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</si>
  <si>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</si>
  <si>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</si>
  <si>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</si>
  <si>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</si>
  <si>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</si>
  <si>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</si>
  <si>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Contents</t>
  </si>
  <si>
    <t>1. Dashboard</t>
  </si>
  <si>
    <t>2. KPIs</t>
  </si>
  <si>
    <t>3. Balance Sheet</t>
  </si>
  <si>
    <t>4. Income Statement</t>
  </si>
  <si>
    <t>5. NII-Fees</t>
  </si>
  <si>
    <t>6. Loan Book</t>
  </si>
  <si>
    <t>7. Customer Funds</t>
  </si>
  <si>
    <t>8. Securities</t>
  </si>
  <si>
    <t>9. Capital</t>
  </si>
  <si>
    <t>Investor Relations</t>
  </si>
  <si>
    <t>investors@optimabank.gr</t>
  </si>
  <si>
    <t>10. Asset Quality</t>
  </si>
  <si>
    <t>11. IFRS 9 stages</t>
  </si>
  <si>
    <t>12. Glossary</t>
  </si>
  <si>
    <t>Net Fee Income</t>
  </si>
  <si>
    <t>TE (€mn) including SCI</t>
  </si>
  <si>
    <t>Tangible Equity (€mn) reported</t>
  </si>
  <si>
    <t>9M 2024</t>
  </si>
  <si>
    <t>3Q 2024</t>
  </si>
  <si>
    <t>01/01/24-30/09/24</t>
  </si>
  <si>
    <t>RoRWAs</t>
  </si>
  <si>
    <t>Capital figures include profit for the period and dividend provisions</t>
  </si>
  <si>
    <t>FY 2024</t>
  </si>
  <si>
    <t>4Q 2024</t>
  </si>
  <si>
    <t>01/01/24-31/12/24</t>
  </si>
  <si>
    <t>CET1 Phased in</t>
  </si>
  <si>
    <t>Total Capital Phased in</t>
  </si>
  <si>
    <t>1Q 2025</t>
  </si>
  <si>
    <t>-</t>
  </si>
  <si>
    <t>01/01/25-31/3/25</t>
  </si>
  <si>
    <t>BB - Term</t>
  </si>
  <si>
    <t>BB - Revolving</t>
  </si>
  <si>
    <t>2Q 2025</t>
  </si>
  <si>
    <t>1H 2025</t>
  </si>
  <si>
    <t>Debt instruments</t>
  </si>
  <si>
    <t>Households</t>
  </si>
  <si>
    <t xml:space="preserve">Real estate </t>
  </si>
  <si>
    <t>01/01/25-30/6/25</t>
  </si>
  <si>
    <t>01/01/24-30/6/24</t>
  </si>
  <si>
    <t>Number of shares post SCI</t>
  </si>
  <si>
    <t>9M 2025</t>
  </si>
  <si>
    <t>3Q 2025</t>
  </si>
  <si>
    <t>1H 2023</t>
  </si>
  <si>
    <t>9M 2023</t>
  </si>
  <si>
    <t>01/01/25-30/9/25</t>
  </si>
  <si>
    <t>Average loan rate per Quarter</t>
  </si>
  <si>
    <t>Number of shares post stock split</t>
  </si>
  <si>
    <t>EPS - Reported post stock split</t>
  </si>
  <si>
    <t>n/m</t>
  </si>
  <si>
    <t>9M 2025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</si>
</sst>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_-;\-* #,##0.000_-;_-* &quot;-&quot;??_-;_-@_-"/>
    <numFmt numFmtId="174" formatCode="_-* #,##0.0\ _€_-;\-* #,##0.0\ _€_-;_-* &quot;-&quot;??\ _€_-;_-@_-"/>
    <numFmt numFmtId="175" formatCode="_-* #,##0.000000_-;\-* #,##0.000000_-;_-* &quot;-&quot;??_-;_-@_-"/>
    <numFmt numFmtId="176" formatCode="0.0000%"/>
    <numFmt numFmtId="177" formatCode="0.00000000000000%"/>
    <numFmt numFmtId="178" formatCode="0.0000"/>
    <numFmt numFmtId="179" formatCode="#,##0.00_ ;[Red]\-#,##0.00\ "/>
    <numFmt numFmtId="180" formatCode="_-* #,##0.00\ _€_-;\-* #,##0.00\ _€_-;_-* &quot;-&quot;?\ _€_-;_-@_-"/>
    <numFmt numFmtId="181" formatCode="_-* #,##0.0000\ _€_-;\-* #,##0.0000\ _€_-;_-* &quot;-&quot;??\ _€_-;_-@_-"/>
    <numFmt numFmtId="182" formatCode="#,##0.0_ ;\-#,##0.0\ "/>
    <numFmt numFmtId="183" formatCode="_-* #,##0\ _€_-;\-* #,##0\ _€_-;_-* &quot;-&quot;??\ _€_-;_-@_-"/>
    <numFmt numFmtId="184" formatCode="_-* #,##0.00000_-;\-* #,##0.00000_-;_-* &quot;-&quot;??_-;_-@_-"/>
    <numFmt numFmtId="185" formatCode="0.000%"/>
    <numFmt numFmtId="186" formatCode="0.00000%"/>
    <numFmt numFmtId="187" formatCode="#,##0.0"/>
    <numFmt numFmtId="188" formatCode="0.000000000000000%"/>
    <numFmt numFmtId="189" formatCode="#,##0_ ;\-#,##0\ "/>
  </numFmts>
  <fonts count="55">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u/>
      <sz val="11"/>
      <color theme="10"/>
      <name val="Calibri"/>
      <family val="2"/>
      <charset val="161"/>
      <scheme val="minor"/>
    </font>
    <font>
      <b/>
      <sz val="11"/>
      <color rgb="FFFF7D00"/>
      <name val="Calibri"/>
      <family val="2"/>
      <charset val="161"/>
      <scheme val="minor"/>
    </font>
    <font>
      <sz val="10"/>
      <color theme="1"/>
      <name val="Calibri"/>
      <family val="2"/>
      <charset val="161"/>
      <scheme val="minor"/>
    </font>
    <font>
      <b/>
      <sz val="10"/>
      <color rgb="FF2F0037"/>
      <name val="Calibri"/>
      <family val="2"/>
      <charset val="161"/>
      <scheme val="minor"/>
    </font>
    <font>
      <sz val="10"/>
      <color rgb="FF2F0037"/>
      <name val="Calibri"/>
      <family val="2"/>
      <charset val="161"/>
      <scheme val="minor"/>
    </font>
    <font>
      <b/>
      <sz val="18"/>
      <color rgb="FF36174D"/>
      <name val="Calibri"/>
      <family val="2"/>
      <charset val="161"/>
      <scheme val="minor"/>
    </font>
    <font>
      <u/>
      <sz val="10"/>
      <color theme="10"/>
      <name val="Arial"/>
      <family val="2"/>
      <charset val="161"/>
    </font>
    <font>
      <b/>
      <sz val="11"/>
      <color theme="0"/>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u/>
      <sz val="11"/>
      <color theme="5"/>
      <name val="Calibri"/>
      <family val="2"/>
      <charset val="161"/>
      <scheme val="minor"/>
    </font>
    <font>
      <b/>
      <u/>
      <sz val="12"/>
      <color theme="10"/>
      <name val="Calibri"/>
      <family val="2"/>
      <charset val="161"/>
      <scheme val="minor"/>
    </font>
    <font>
      <b/>
      <u/>
      <sz val="16"/>
      <color theme="10"/>
      <name val="Calibri"/>
      <family val="2"/>
      <charset val="161"/>
      <scheme val="minor"/>
    </font>
    <font>
      <sz val="12"/>
      <color theme="1"/>
      <name val="Calibri"/>
      <family val="2"/>
      <charset val="161"/>
      <scheme val="minor"/>
    </font>
    <font>
      <b/>
      <sz val="12"/>
      <color rgb="FFFF7D00"/>
      <name val="Calibri"/>
      <family val="2"/>
      <charset val="161"/>
      <scheme val="minor"/>
    </font>
    <font>
      <u/>
      <sz val="12"/>
      <color theme="10"/>
      <name val="Calibri"/>
      <family val="2"/>
      <charset val="161"/>
      <scheme val="minor"/>
    </font>
    <font>
      <b/>
      <sz val="12"/>
      <color rgb="FF2F0037"/>
      <name val="Calibri"/>
      <family val="2"/>
      <charset val="161"/>
      <scheme val="minor"/>
    </font>
    <font>
      <sz val="12"/>
      <color rgb="FF2F0037"/>
      <name val="Calibri"/>
      <family val="2"/>
      <charset val="161"/>
      <scheme val="minor"/>
    </font>
    <font>
      <b/>
      <sz val="12"/>
      <color rgb="FFFF0000"/>
      <name val="Calibri"/>
      <family val="2"/>
      <charset val="161"/>
      <scheme val="minor"/>
    </font>
    <font>
      <sz val="12"/>
      <color rgb="FFFF0000"/>
      <name val="Calibri"/>
      <family val="2"/>
      <charset val="161"/>
      <scheme val="minor"/>
    </font>
    <font>
      <sz val="12"/>
      <color rgb="FFFF7D00"/>
      <name val="Calibri"/>
      <family val="2"/>
      <charset val="161"/>
      <scheme val="minor"/>
    </font>
    <font>
      <sz val="12"/>
      <name val="Calibri"/>
      <family val="2"/>
      <charset val="161"/>
      <scheme val="minor"/>
    </font>
    <font>
      <i/>
      <sz val="12"/>
      <color rgb="FF2F0037"/>
      <name val="Calibri"/>
      <family val="2"/>
      <charset val="161"/>
      <scheme val="minor"/>
    </font>
    <font>
      <i/>
      <sz val="12"/>
      <color theme="1"/>
      <name val="Calibri"/>
      <family val="2"/>
      <charset val="161"/>
      <scheme val="minor"/>
    </font>
    <font>
      <b/>
      <sz val="12"/>
      <color theme="1"/>
      <name val="Calibri"/>
      <family val="2"/>
      <charset val="161"/>
      <scheme val="minor"/>
    </font>
    <font>
      <b/>
      <sz val="12"/>
      <color theme="1"/>
      <name val="Helvetica neue"/>
      <charset val="161"/>
    </font>
    <font>
      <sz val="12"/>
      <color theme="1"/>
      <name val="Helvetica neue"/>
      <charset val="161"/>
    </font>
    <font>
      <sz val="12"/>
      <color rgb="FF2F0037"/>
      <name val="Helvetica neue"/>
      <charset val="161"/>
    </font>
    <font>
      <b/>
      <sz val="12"/>
      <color rgb="FF2F0037"/>
      <name val="Helvetica neue"/>
      <charset val="161"/>
    </font>
    <font>
      <b/>
      <sz val="12"/>
      <color rgb="FF36174D"/>
      <name val="Calibri"/>
      <family val="2"/>
      <charset val="161"/>
      <scheme val="minor"/>
    </font>
    <font>
      <sz val="12"/>
      <color rgb="FFFFC000"/>
      <name val="Calibri"/>
      <family val="2"/>
      <charset val="161"/>
      <scheme val="minor"/>
    </font>
    <font>
      <b/>
      <sz val="12"/>
      <color theme="0"/>
      <name val="Calibri"/>
      <family val="2"/>
      <charset val="161"/>
      <scheme val="minor"/>
    </font>
    <font>
      <sz val="12"/>
      <color theme="1"/>
      <name val="Calibri"/>
      <family val="2"/>
      <charset val="161"/>
    </font>
    <font>
      <b/>
      <sz val="12"/>
      <color rgb="FF36174D"/>
      <name val="Calibri"/>
      <family val="2"/>
      <charset val="161"/>
    </font>
    <font>
      <b/>
      <sz val="12"/>
      <color rgb="FFFF7D00"/>
      <name val="Calibri"/>
      <family val="2"/>
      <charset val="161"/>
    </font>
    <font>
      <u/>
      <sz val="12"/>
      <color theme="10"/>
      <name val="Calibri"/>
      <family val="2"/>
      <charset val="161"/>
    </font>
    <font>
      <sz val="12"/>
      <color rgb="FFFF7D00"/>
      <name val="Calibri"/>
      <family val="2"/>
      <charset val="161"/>
    </font>
    <font>
      <b/>
      <sz val="12"/>
      <color rgb="FF2F0037"/>
      <name val="Calibri"/>
      <family val="2"/>
      <charset val="161"/>
    </font>
    <font>
      <b/>
      <sz val="12"/>
      <color theme="1"/>
      <name val="Calibri"/>
      <family val="2"/>
      <charset val="161"/>
    </font>
    <font>
      <sz val="12"/>
      <color rgb="FF2F0037"/>
      <name val="Calibri"/>
      <family val="2"/>
      <charset val="161"/>
    </font>
    <font>
      <b/>
      <sz val="18"/>
      <color rgb="FFFF7D00"/>
      <name val="Calibri"/>
      <family val="2"/>
      <charset val="161"/>
    </font>
    <font>
      <i/>
      <sz val="11"/>
      <color theme="1"/>
      <name val="Calibri"/>
      <family val="2"/>
      <charset val="161"/>
      <scheme val="minor"/>
    </font>
    <font>
      <sz val="12"/>
      <color rgb="FFFF0000"/>
      <name val="Calibri"/>
      <family val="2"/>
      <charset val="161"/>
    </font>
    <font>
      <sz val="10"/>
      <color theme="1"/>
      <name val="Calibri"/>
      <family val="2"/>
      <charset val="161"/>
    </font>
  </fonts>
  <fills count="8">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theme="5" tint="0.79998168889431442"/>
        <bgColor indexed="64"/>
      </patternFill>
    </fill>
    <fill>
      <patternFill patternType="solid">
        <fgColor rgb="FFFF7D00"/>
        <bgColor indexed="64"/>
      </patternFill>
    </fill>
    <fill>
      <patternFill patternType="solid">
        <fgColor theme="5"/>
        <bgColor indexed="64"/>
      </patternFill>
    </fill>
  </fills>
  <borders count="3">
    <border>
      <left/>
      <right/>
      <top/>
      <bottom/>
      <diagonal/>
    </border>
    <border>
      <left/>
      <right/>
      <top/>
      <bottom style="thin">
        <color auto="1"/>
      </bottom>
      <diagonal/>
    </border>
    <border>
      <left/>
      <right/>
      <top/>
      <bottom style="medium">
        <color theme="5"/>
      </bottom>
      <diagonal/>
    </border>
  </borders>
  <cellStyleXfs count="15">
    <xf numFmtId="0" fontId="0" fillId="0" borderId="0"/>
    <xf numFmtId="0" fontId="6" fillId="0" borderId="0"/>
    <xf numFmtId="0" fontId="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1" fillId="0" borderId="0"/>
    <xf numFmtId="9" fontId="6" fillId="0" borderId="0" applyFont="0" applyFill="0" applyBorder="0" applyAlignment="0" applyProtection="0"/>
    <xf numFmtId="0" fontId="6" fillId="0" borderId="0"/>
    <xf numFmtId="0" fontId="6" fillId="0" borderId="0"/>
    <xf numFmtId="0" fontId="1" fillId="0" borderId="0"/>
  </cellStyleXfs>
  <cellXfs count="326">
    <xf numFmtId="0" fontId="0" fillId="0" borderId="0" xfId="0"/>
    <xf numFmtId="0" fontId="0" fillId="2" borderId="0" xfId="0" applyFill="1"/>
    <xf numFmtId="0" fontId="3" fillId="3" borderId="0" xfId="0" applyFont="1" applyFill="1" applyAlignment="1">
      <alignment vertical="center"/>
    </xf>
    <xf numFmtId="0" fontId="4" fillId="4" borderId="0" xfId="0" applyFont="1" applyFill="1"/>
    <xf numFmtId="0" fontId="5" fillId="4" borderId="0" xfId="0" applyFont="1" applyFill="1" applyAlignment="1">
      <alignment horizontal="right"/>
    </xf>
    <xf numFmtId="0" fontId="9" fillId="2" borderId="0" xfId="0" applyFont="1" applyFill="1"/>
    <xf numFmtId="0" fontId="3" fillId="3" borderId="0" xfId="0" applyFont="1" applyFill="1"/>
    <xf numFmtId="0" fontId="0" fillId="4" borderId="0" xfId="0" applyFill="1"/>
    <xf numFmtId="0" fontId="12" fillId="3" borderId="0" xfId="0" applyFont="1" applyFill="1" applyAlignment="1">
      <alignment vertical="center"/>
    </xf>
    <xf numFmtId="164" fontId="11" fillId="2" borderId="0" xfId="1" applyNumberFormat="1" applyFont="1" applyFill="1" applyAlignment="1">
      <alignment horizontal="left" vertical="center" wrapText="1" indent="1"/>
    </xf>
    <xf numFmtId="164" fontId="10" fillId="2" borderId="0" xfId="1" applyNumberFormat="1" applyFont="1" applyFill="1" applyAlignment="1">
      <alignment horizontal="left" vertical="center" wrapText="1"/>
    </xf>
    <xf numFmtId="0" fontId="3" fillId="4" borderId="0" xfId="0" applyFont="1" applyFill="1"/>
    <xf numFmtId="0" fontId="3" fillId="3" borderId="0" xfId="0" applyFont="1" applyFill="1" applyAlignment="1">
      <alignment horizontal="left" vertical="center"/>
    </xf>
    <xf numFmtId="0" fontId="0" fillId="6" borderId="0" xfId="0" applyFill="1"/>
    <xf numFmtId="0" fontId="14" fillId="6" borderId="0" xfId="0" applyFont="1" applyFill="1" applyAlignment="1">
      <alignment horizontal="left" vertical="center"/>
    </xf>
    <xf numFmtId="0" fontId="0" fillId="7" borderId="0" xfId="0" applyFill="1"/>
    <xf numFmtId="14" fontId="15" fillId="4" borderId="0" xfId="0" applyNumberFormat="1" applyFont="1" applyFill="1"/>
    <xf numFmtId="0" fontId="16" fillId="4" borderId="0" xfId="0" quotePrefix="1" applyFont="1" applyFill="1"/>
    <xf numFmtId="0" fontId="17" fillId="4" borderId="0" xfId="0" quotePrefix="1" applyFont="1" applyFill="1"/>
    <xf numFmtId="0" fontId="18" fillId="4" borderId="2" xfId="0" quotePrefix="1" applyFont="1" applyFill="1" applyBorder="1"/>
    <xf numFmtId="0" fontId="19" fillId="4" borderId="2" xfId="0" applyFont="1" applyFill="1" applyBorder="1"/>
    <xf numFmtId="0" fontId="0" fillId="4" borderId="2" xfId="0" applyFill="1" applyBorder="1"/>
    <xf numFmtId="0" fontId="15" fillId="4" borderId="0" xfId="0" quotePrefix="1" applyFont="1" applyFill="1"/>
    <xf numFmtId="0" fontId="2" fillId="4" borderId="0" xfId="0" applyFont="1" applyFill="1"/>
    <xf numFmtId="14" fontId="20" fillId="4" borderId="0" xfId="0" applyNumberFormat="1" applyFont="1" applyFill="1"/>
    <xf numFmtId="0" fontId="18" fillId="4" borderId="0" xfId="0" quotePrefix="1" applyFont="1" applyFill="1"/>
    <xf numFmtId="0" fontId="21" fillId="4" borderId="0" xfId="2" applyFont="1" applyFill="1"/>
    <xf numFmtId="0" fontId="8" fillId="6" borderId="0" xfId="0" applyFont="1" applyFill="1" applyAlignment="1">
      <alignment horizontal="left" vertical="center"/>
    </xf>
    <xf numFmtId="168" fontId="7" fillId="2" borderId="0" xfId="6" applyNumberFormat="1" applyFill="1"/>
    <xf numFmtId="0" fontId="22" fillId="2" borderId="0" xfId="6" applyFont="1" applyFill="1"/>
    <xf numFmtId="0" fontId="23" fillId="6" borderId="0" xfId="6" applyFont="1" applyFill="1"/>
    <xf numFmtId="0" fontId="24" fillId="4" borderId="0" xfId="0" applyFont="1" applyFill="1"/>
    <xf numFmtId="0" fontId="25" fillId="4" borderId="0" xfId="0" applyFont="1" applyFill="1"/>
    <xf numFmtId="0" fontId="24" fillId="2" borderId="0" xfId="0" applyFont="1" applyFill="1"/>
    <xf numFmtId="0" fontId="26" fillId="2" borderId="0" xfId="6" applyFont="1" applyFill="1"/>
    <xf numFmtId="0" fontId="25" fillId="4" borderId="0" xfId="0" applyFont="1" applyFill="1" applyAlignment="1">
      <alignment horizontal="right"/>
    </xf>
    <xf numFmtId="0" fontId="27" fillId="2" borderId="0" xfId="0" applyFont="1" applyFill="1"/>
    <xf numFmtId="0" fontId="28" fillId="2" borderId="0" xfId="0" applyFont="1" applyFill="1"/>
    <xf numFmtId="171" fontId="28" fillId="2" borderId="0" xfId="7" applyNumberFormat="1" applyFont="1" applyFill="1" applyBorder="1" applyAlignment="1">
      <alignment horizontal="left" vertical="center" wrapText="1"/>
    </xf>
    <xf numFmtId="164" fontId="28" fillId="2" borderId="0" xfId="1" applyNumberFormat="1" applyFont="1" applyFill="1" applyAlignment="1">
      <alignment horizontal="left" vertical="center" wrapText="1"/>
    </xf>
    <xf numFmtId="166" fontId="28" fillId="2" borderId="0" xfId="1" applyNumberFormat="1" applyFont="1" applyFill="1" applyAlignment="1">
      <alignment horizontal="right" vertical="center" wrapText="1"/>
    </xf>
    <xf numFmtId="9" fontId="28" fillId="2" borderId="0" xfId="8" applyFont="1" applyFill="1" applyBorder="1" applyAlignment="1">
      <alignment horizontal="right" vertical="center" wrapText="1"/>
    </xf>
    <xf numFmtId="4" fontId="28" fillId="2" borderId="0" xfId="8" applyNumberFormat="1" applyFont="1" applyFill="1" applyBorder="1" applyAlignment="1">
      <alignment horizontal="right" vertical="center" wrapText="1"/>
    </xf>
    <xf numFmtId="168" fontId="22" fillId="2" borderId="0" xfId="6" applyNumberFormat="1" applyFont="1" applyFill="1"/>
    <xf numFmtId="166" fontId="24" fillId="2" borderId="0" xfId="0" applyNumberFormat="1" applyFont="1" applyFill="1"/>
    <xf numFmtId="171" fontId="24" fillId="2" borderId="0" xfId="0" applyNumberFormat="1" applyFont="1" applyFill="1"/>
    <xf numFmtId="168" fontId="24" fillId="2" borderId="0" xfId="0" applyNumberFormat="1" applyFont="1" applyFill="1"/>
    <xf numFmtId="172" fontId="24" fillId="2" borderId="0" xfId="0" applyNumberFormat="1" applyFont="1" applyFill="1"/>
    <xf numFmtId="165" fontId="28" fillId="2" borderId="0" xfId="8" applyNumberFormat="1" applyFont="1" applyFill="1" applyBorder="1" applyAlignment="1">
      <alignment horizontal="right" vertical="center" wrapText="1"/>
    </xf>
    <xf numFmtId="167" fontId="24" fillId="2" borderId="0" xfId="7" applyNumberFormat="1" applyFont="1" applyFill="1"/>
    <xf numFmtId="43" fontId="24" fillId="2" borderId="0" xfId="7" applyFont="1" applyFill="1"/>
    <xf numFmtId="183" fontId="24" fillId="2" borderId="0" xfId="0" applyNumberFormat="1" applyFont="1" applyFill="1"/>
    <xf numFmtId="0" fontId="29" fillId="2" borderId="0" xfId="0" applyFont="1" applyFill="1"/>
    <xf numFmtId="164" fontId="27" fillId="5" borderId="0" xfId="1" applyNumberFormat="1" applyFont="1" applyFill="1" applyAlignment="1">
      <alignment horizontal="left" vertical="center" wrapText="1"/>
    </xf>
    <xf numFmtId="171" fontId="27" fillId="5" borderId="0" xfId="7" applyNumberFormat="1" applyFont="1" applyFill="1" applyAlignment="1">
      <alignment horizontal="right" vertical="center" wrapText="1"/>
    </xf>
    <xf numFmtId="9" fontId="27" fillId="5" borderId="0" xfId="8" applyFont="1" applyFill="1" applyAlignment="1">
      <alignment horizontal="right" vertical="center" wrapText="1"/>
    </xf>
    <xf numFmtId="9" fontId="24" fillId="2" borderId="0" xfId="8" applyFont="1" applyFill="1"/>
    <xf numFmtId="168" fontId="30" fillId="2" borderId="0" xfId="0" applyNumberFormat="1" applyFont="1" applyFill="1"/>
    <xf numFmtId="10" fontId="28" fillId="2" borderId="0" xfId="8" applyNumberFormat="1" applyFont="1" applyFill="1" applyBorder="1" applyAlignment="1">
      <alignment horizontal="right" vertical="center" wrapText="1"/>
    </xf>
    <xf numFmtId="165" fontId="28" fillId="2" borderId="0" xfId="8" applyNumberFormat="1" applyFont="1" applyFill="1" applyBorder="1" applyAlignment="1">
      <alignment horizontal="left" vertical="center" wrapText="1"/>
    </xf>
    <xf numFmtId="171" fontId="28" fillId="2" borderId="0" xfId="7" applyNumberFormat="1" applyFont="1" applyFill="1" applyAlignment="1">
      <alignment horizontal="left" vertical="center" wrapText="1"/>
    </xf>
    <xf numFmtId="171" fontId="27" fillId="2" borderId="0" xfId="7" applyNumberFormat="1" applyFont="1" applyFill="1" applyBorder="1" applyAlignment="1">
      <alignment horizontal="left" vertical="center" wrapText="1"/>
    </xf>
    <xf numFmtId="171" fontId="29" fillId="2" borderId="0" xfId="7" applyNumberFormat="1" applyFont="1" applyFill="1" applyBorder="1" applyAlignment="1">
      <alignment horizontal="left" vertical="center" wrapText="1"/>
    </xf>
    <xf numFmtId="166" fontId="27" fillId="2" borderId="0" xfId="1" applyNumberFormat="1" applyFont="1" applyFill="1" applyAlignment="1">
      <alignment horizontal="right" vertical="center" wrapText="1"/>
    </xf>
    <xf numFmtId="4" fontId="27" fillId="2" borderId="0" xfId="8" applyNumberFormat="1" applyFont="1" applyFill="1" applyBorder="1" applyAlignment="1">
      <alignment horizontal="right" vertical="center" wrapText="1"/>
    </xf>
    <xf numFmtId="10" fontId="24" fillId="2" borderId="0" xfId="8" applyNumberFormat="1" applyFont="1" applyFill="1"/>
    <xf numFmtId="0" fontId="25" fillId="3" borderId="0" xfId="0" applyFont="1" applyFill="1" applyAlignment="1">
      <alignment vertical="center"/>
    </xf>
    <xf numFmtId="0" fontId="31" fillId="4" borderId="0" xfId="0" applyFont="1" applyFill="1"/>
    <xf numFmtId="10" fontId="24" fillId="2" borderId="0" xfId="4" applyNumberFormat="1" applyFont="1" applyFill="1" applyAlignment="1">
      <alignment horizontal="right" vertical="center"/>
    </xf>
    <xf numFmtId="10" fontId="24" fillId="2" borderId="0" xfId="4" applyNumberFormat="1" applyFont="1" applyFill="1" applyBorder="1" applyAlignment="1">
      <alignment horizontal="right" vertical="center"/>
    </xf>
    <xf numFmtId="10" fontId="32" fillId="2" borderId="0" xfId="4" applyNumberFormat="1" applyFont="1" applyFill="1" applyBorder="1" applyAlignment="1">
      <alignment horizontal="right" vertical="center"/>
    </xf>
    <xf numFmtId="165" fontId="28" fillId="2" borderId="0" xfId="4" applyNumberFormat="1" applyFont="1" applyFill="1" applyBorder="1" applyAlignment="1">
      <alignment horizontal="right" vertical="center" wrapText="1"/>
    </xf>
    <xf numFmtId="165" fontId="32" fillId="2" borderId="0" xfId="4" applyNumberFormat="1" applyFont="1" applyFill="1" applyBorder="1" applyAlignment="1">
      <alignment horizontal="right" vertical="center" wrapText="1"/>
    </xf>
    <xf numFmtId="10" fontId="28" fillId="2" borderId="0" xfId="4" applyNumberFormat="1" applyFont="1" applyFill="1" applyBorder="1" applyAlignment="1">
      <alignment horizontal="right" vertical="center" wrapText="1"/>
    </xf>
    <xf numFmtId="10" fontId="32" fillId="2" borderId="0" xfId="4" applyNumberFormat="1" applyFont="1" applyFill="1" applyBorder="1" applyAlignment="1">
      <alignment horizontal="right" vertical="center" wrapText="1"/>
    </xf>
    <xf numFmtId="10" fontId="28" fillId="2" borderId="0" xfId="4" applyNumberFormat="1" applyFont="1" applyFill="1" applyAlignment="1">
      <alignment horizontal="right" vertical="center" wrapText="1"/>
    </xf>
    <xf numFmtId="166" fontId="32" fillId="2" borderId="0" xfId="1" applyNumberFormat="1" applyFont="1" applyFill="1" applyAlignment="1">
      <alignment horizontal="right" vertical="center" wrapText="1"/>
    </xf>
    <xf numFmtId="2" fontId="24" fillId="2" borderId="0" xfId="0" applyNumberFormat="1" applyFont="1" applyFill="1"/>
    <xf numFmtId="9" fontId="28" fillId="2" borderId="0" xfId="4" applyFont="1" applyFill="1" applyBorder="1" applyAlignment="1">
      <alignment horizontal="right" vertical="center" wrapText="1"/>
    </xf>
    <xf numFmtId="9" fontId="32" fillId="2" borderId="0" xfId="4" applyFont="1" applyFill="1" applyBorder="1" applyAlignment="1">
      <alignment horizontal="right" vertical="center" wrapText="1"/>
    </xf>
    <xf numFmtId="1" fontId="24" fillId="2" borderId="0" xfId="0" applyNumberFormat="1" applyFont="1" applyFill="1"/>
    <xf numFmtId="165" fontId="32" fillId="2" borderId="0" xfId="4" applyNumberFormat="1" applyFont="1" applyFill="1" applyBorder="1" applyAlignment="1">
      <alignment horizontal="right" vertical="center"/>
    </xf>
    <xf numFmtId="167" fontId="24" fillId="2" borderId="0" xfId="3" applyNumberFormat="1" applyFont="1" applyFill="1"/>
    <xf numFmtId="10" fontId="24" fillId="2" borderId="0" xfId="4" applyNumberFormat="1" applyFont="1" applyFill="1" applyBorder="1"/>
    <xf numFmtId="165" fontId="24" fillId="2" borderId="0" xfId="4" applyNumberFormat="1" applyFont="1" applyFill="1" applyBorder="1"/>
    <xf numFmtId="10" fontId="32" fillId="2" borderId="0" xfId="4" applyNumberFormat="1" applyFont="1" applyFill="1" applyBorder="1"/>
    <xf numFmtId="165" fontId="24" fillId="2" borderId="0" xfId="8" applyNumberFormat="1" applyFont="1" applyFill="1"/>
    <xf numFmtId="0" fontId="24" fillId="2" borderId="0" xfId="0" applyFont="1" applyFill="1" applyAlignment="1">
      <alignment horizontal="right"/>
    </xf>
    <xf numFmtId="174" fontId="24" fillId="4" borderId="0" xfId="0" applyNumberFormat="1" applyFont="1" applyFill="1"/>
    <xf numFmtId="0" fontId="25" fillId="3" borderId="0" xfId="0" applyFont="1" applyFill="1" applyAlignment="1">
      <alignment horizontal="left" vertical="center"/>
    </xf>
    <xf numFmtId="171" fontId="28" fillId="2" borderId="0" xfId="7" applyNumberFormat="1" applyFont="1" applyFill="1" applyAlignment="1">
      <alignment horizontal="center" vertical="center" wrapText="1"/>
    </xf>
    <xf numFmtId="171" fontId="24" fillId="2" borderId="0" xfId="7" applyNumberFormat="1" applyFont="1" applyFill="1" applyBorder="1" applyAlignment="1">
      <alignment horizontal="center" vertical="center"/>
    </xf>
    <xf numFmtId="9" fontId="24" fillId="2" borderId="0" xfId="8" applyFont="1" applyFill="1" applyBorder="1" applyAlignment="1">
      <alignment horizontal="right" vertical="center"/>
    </xf>
    <xf numFmtId="164" fontId="27" fillId="2" borderId="0" xfId="1" applyNumberFormat="1" applyFont="1" applyFill="1" applyAlignment="1">
      <alignment horizontal="left" vertical="center" wrapText="1"/>
    </xf>
    <xf numFmtId="171" fontId="27" fillId="2" borderId="0" xfId="7" applyNumberFormat="1" applyFont="1" applyFill="1" applyAlignment="1">
      <alignment horizontal="center" vertical="center" wrapText="1"/>
    </xf>
    <xf numFmtId="180" fontId="24" fillId="2" borderId="0" xfId="0" applyNumberFormat="1" applyFont="1" applyFill="1"/>
    <xf numFmtId="164" fontId="33" fillId="2" borderId="0" xfId="1" applyNumberFormat="1" applyFont="1" applyFill="1" applyAlignment="1">
      <alignment horizontal="left" vertical="center" wrapText="1" indent="1"/>
    </xf>
    <xf numFmtId="182" fontId="24" fillId="2" borderId="0" xfId="7" applyNumberFormat="1" applyFont="1" applyFill="1" applyBorder="1" applyAlignment="1">
      <alignment horizontal="right" vertical="center"/>
    </xf>
    <xf numFmtId="171" fontId="30" fillId="2" borderId="0" xfId="7" applyNumberFormat="1" applyFont="1" applyFill="1" applyBorder="1" applyAlignment="1">
      <alignment horizontal="center" vertical="center"/>
    </xf>
    <xf numFmtId="164" fontId="27" fillId="5" borderId="0" xfId="1" applyNumberFormat="1" applyFont="1" applyFill="1" applyAlignment="1">
      <alignment horizontal="left" wrapText="1"/>
    </xf>
    <xf numFmtId="170" fontId="35" fillId="5" borderId="0" xfId="0" applyNumberFormat="1" applyFont="1" applyFill="1"/>
    <xf numFmtId="9" fontId="27" fillId="5" borderId="0" xfId="8" applyFont="1" applyFill="1" applyAlignment="1">
      <alignment horizontal="right" wrapText="1"/>
    </xf>
    <xf numFmtId="175" fontId="28" fillId="2" borderId="0" xfId="7" applyNumberFormat="1" applyFont="1" applyFill="1" applyAlignment="1">
      <alignment horizontal="center" vertical="center" wrapText="1"/>
    </xf>
    <xf numFmtId="175" fontId="28" fillId="2" borderId="0" xfId="7" applyNumberFormat="1" applyFont="1" applyFill="1" applyBorder="1" applyAlignment="1">
      <alignment horizontal="center" vertical="center" wrapText="1"/>
    </xf>
    <xf numFmtId="2" fontId="27" fillId="2" borderId="0" xfId="1" applyNumberFormat="1" applyFont="1" applyFill="1" applyAlignment="1">
      <alignment horizontal="left" vertical="center" wrapText="1"/>
    </xf>
    <xf numFmtId="43" fontId="24" fillId="2" borderId="0" xfId="7" applyFont="1" applyFill="1" applyBorder="1" applyAlignment="1">
      <alignment horizontal="center" vertical="center"/>
    </xf>
    <xf numFmtId="2" fontId="27" fillId="5" borderId="0" xfId="1" applyNumberFormat="1" applyFont="1" applyFill="1" applyAlignment="1">
      <alignment horizontal="left" wrapText="1"/>
    </xf>
    <xf numFmtId="2" fontId="35" fillId="5" borderId="0" xfId="0" applyNumberFormat="1" applyFont="1" applyFill="1" applyAlignment="1">
      <alignment horizontal="right"/>
    </xf>
    <xf numFmtId="2" fontId="27" fillId="5" borderId="0" xfId="1" applyNumberFormat="1" applyFont="1" applyFill="1" applyAlignment="1">
      <alignment horizontal="right" wrapText="1"/>
    </xf>
    <xf numFmtId="171" fontId="28" fillId="2" borderId="0" xfId="7" applyNumberFormat="1" applyFont="1" applyFill="1" applyBorder="1" applyAlignment="1">
      <alignment horizontal="center" vertical="center" wrapText="1"/>
    </xf>
    <xf numFmtId="181" fontId="24" fillId="2" borderId="0" xfId="0" applyNumberFormat="1" applyFont="1" applyFill="1"/>
    <xf numFmtId="171" fontId="27" fillId="2" borderId="0" xfId="7" applyNumberFormat="1" applyFont="1" applyFill="1" applyBorder="1" applyAlignment="1">
      <alignment horizontal="center" vertical="center" wrapText="1"/>
    </xf>
    <xf numFmtId="9" fontId="24" fillId="2" borderId="0" xfId="0" applyNumberFormat="1" applyFont="1" applyFill="1"/>
    <xf numFmtId="182" fontId="28" fillId="2" borderId="0" xfId="7" applyNumberFormat="1" applyFont="1" applyFill="1" applyAlignment="1">
      <alignment horizontal="right" vertical="center" wrapText="1"/>
    </xf>
    <xf numFmtId="182" fontId="28" fillId="2" borderId="0" xfId="7" applyNumberFormat="1" applyFont="1" applyFill="1" applyBorder="1" applyAlignment="1">
      <alignment horizontal="right" vertical="center" wrapText="1"/>
    </xf>
    <xf numFmtId="43" fontId="24" fillId="2" borderId="0" xfId="7" applyFont="1" applyFill="1" applyBorder="1" applyAlignment="1">
      <alignment horizontal="right" vertical="center"/>
    </xf>
    <xf numFmtId="166" fontId="24" fillId="2" borderId="0" xfId="0" applyNumberFormat="1" applyFont="1" applyFill="1" applyAlignment="1">
      <alignment horizontal="right" vertical="center"/>
    </xf>
    <xf numFmtId="0" fontId="24" fillId="2" borderId="0" xfId="0" applyFont="1" applyFill="1" applyAlignment="1">
      <alignment horizontal="right" vertical="center"/>
    </xf>
    <xf numFmtId="2" fontId="28" fillId="2" borderId="0" xfId="1" applyNumberFormat="1" applyFont="1" applyFill="1" applyAlignment="1">
      <alignment horizontal="left" vertical="center" wrapText="1"/>
    </xf>
    <xf numFmtId="43" fontId="28" fillId="2" borderId="0" xfId="7" applyFont="1" applyFill="1" applyAlignment="1">
      <alignment horizontal="center" vertical="center" wrapText="1"/>
    </xf>
    <xf numFmtId="43" fontId="28" fillId="2" borderId="0" xfId="7" applyFont="1" applyFill="1" applyBorder="1" applyAlignment="1">
      <alignment horizontal="center" vertical="center" wrapText="1"/>
    </xf>
    <xf numFmtId="167" fontId="28" fillId="2" borderId="0" xfId="7" applyNumberFormat="1" applyFont="1" applyFill="1"/>
    <xf numFmtId="167" fontId="24" fillId="2" borderId="0" xfId="0" applyNumberFormat="1" applyFont="1" applyFill="1"/>
    <xf numFmtId="10" fontId="24" fillId="2" borderId="0" xfId="0" applyNumberFormat="1" applyFont="1" applyFill="1"/>
    <xf numFmtId="176" fontId="24" fillId="2" borderId="0" xfId="0" applyNumberFormat="1" applyFont="1" applyFill="1"/>
    <xf numFmtId="177" fontId="24" fillId="2" borderId="0" xfId="0" applyNumberFormat="1" applyFont="1" applyFill="1"/>
    <xf numFmtId="9" fontId="34" fillId="2" borderId="0" xfId="0" applyNumberFormat="1" applyFont="1" applyFill="1"/>
    <xf numFmtId="0" fontId="25" fillId="3" borderId="0" xfId="0" applyFont="1" applyFill="1"/>
    <xf numFmtId="0" fontId="35" fillId="2" borderId="0" xfId="0" applyFont="1" applyFill="1"/>
    <xf numFmtId="164" fontId="28" fillId="2" borderId="0" xfId="1" applyNumberFormat="1" applyFont="1" applyFill="1" applyAlignment="1">
      <alignment horizontal="left" wrapText="1"/>
    </xf>
    <xf numFmtId="170" fontId="24" fillId="2" borderId="0" xfId="0" applyNumberFormat="1" applyFont="1" applyFill="1"/>
    <xf numFmtId="9" fontId="35" fillId="2" borderId="0" xfId="8" applyFont="1" applyFill="1"/>
    <xf numFmtId="164" fontId="27" fillId="2" borderId="0" xfId="1" applyNumberFormat="1" applyFont="1" applyFill="1" applyAlignment="1">
      <alignment horizontal="left" wrapText="1"/>
    </xf>
    <xf numFmtId="165" fontId="24" fillId="2" borderId="0" xfId="0" applyNumberFormat="1" applyFont="1" applyFill="1"/>
    <xf numFmtId="166" fontId="35" fillId="2" borderId="0" xfId="0" applyNumberFormat="1" applyFont="1" applyFill="1"/>
    <xf numFmtId="169" fontId="24" fillId="2" borderId="0" xfId="0" applyNumberFormat="1" applyFont="1" applyFill="1"/>
    <xf numFmtId="165" fontId="27" fillId="2" borderId="0" xfId="1" applyNumberFormat="1" applyFont="1" applyFill="1" applyAlignment="1">
      <alignment horizontal="left" wrapText="1"/>
    </xf>
    <xf numFmtId="0" fontId="36" fillId="2" borderId="0" xfId="0" applyFont="1" applyFill="1"/>
    <xf numFmtId="169" fontId="37" fillId="2" borderId="0" xfId="0" applyNumberFormat="1" applyFont="1" applyFill="1"/>
    <xf numFmtId="164" fontId="38" fillId="2" borderId="0" xfId="1" applyNumberFormat="1" applyFont="1" applyFill="1" applyAlignment="1">
      <alignment horizontal="left" wrapText="1"/>
    </xf>
    <xf numFmtId="179" fontId="37" fillId="2" borderId="0" xfId="0" applyNumberFormat="1" applyFont="1" applyFill="1"/>
    <xf numFmtId="179" fontId="24" fillId="2" borderId="0" xfId="0" applyNumberFormat="1" applyFont="1" applyFill="1"/>
    <xf numFmtId="164" fontId="39" fillId="2" borderId="0" xfId="1" applyNumberFormat="1" applyFont="1" applyFill="1" applyAlignment="1">
      <alignment horizontal="left" wrapText="1"/>
    </xf>
    <xf numFmtId="179" fontId="36" fillId="2" borderId="0" xfId="0" applyNumberFormat="1" applyFont="1" applyFill="1"/>
    <xf numFmtId="0" fontId="24" fillId="4" borderId="0" xfId="0" applyFont="1" applyFill="1" applyAlignment="1">
      <alignment horizontal="right"/>
    </xf>
    <xf numFmtId="169" fontId="24" fillId="4" borderId="0" xfId="0" applyNumberFormat="1" applyFont="1" applyFill="1" applyAlignment="1">
      <alignment horizontal="right"/>
    </xf>
    <xf numFmtId="0" fontId="25" fillId="3" borderId="0" xfId="0" applyFont="1" applyFill="1" applyAlignment="1">
      <alignment horizontal="right"/>
    </xf>
    <xf numFmtId="0" fontId="25" fillId="3" borderId="1" xfId="0" applyFont="1" applyFill="1" applyBorder="1"/>
    <xf numFmtId="169" fontId="28" fillId="2" borderId="0" xfId="1" applyNumberFormat="1" applyFont="1" applyFill="1" applyAlignment="1">
      <alignment horizontal="right" wrapText="1"/>
    </xf>
    <xf numFmtId="169" fontId="24" fillId="2" borderId="0" xfId="0" applyNumberFormat="1" applyFont="1" applyFill="1" applyAlignment="1">
      <alignment horizontal="right"/>
    </xf>
    <xf numFmtId="167" fontId="35" fillId="5" borderId="0" xfId="3" applyNumberFormat="1" applyFont="1" applyFill="1" applyBorder="1" applyAlignment="1">
      <alignment horizontal="right"/>
    </xf>
    <xf numFmtId="169" fontId="27" fillId="5" borderId="0" xfId="1" applyNumberFormat="1" applyFont="1" applyFill="1" applyAlignment="1">
      <alignment horizontal="right" wrapText="1"/>
    </xf>
    <xf numFmtId="169" fontId="35" fillId="5" borderId="0" xfId="0" applyNumberFormat="1" applyFont="1" applyFill="1" applyAlignment="1">
      <alignment horizontal="right"/>
    </xf>
    <xf numFmtId="167" fontId="24" fillId="2" borderId="0" xfId="3" applyNumberFormat="1" applyFont="1" applyFill="1" applyBorder="1" applyAlignment="1">
      <alignment horizontal="right"/>
    </xf>
    <xf numFmtId="165" fontId="28" fillId="2" borderId="0" xfId="8" applyNumberFormat="1" applyFont="1" applyFill="1" applyAlignment="1">
      <alignment horizontal="right" wrapText="1"/>
    </xf>
    <xf numFmtId="165" fontId="28" fillId="2" borderId="0" xfId="8" applyNumberFormat="1" applyFont="1" applyFill="1" applyBorder="1" applyAlignment="1">
      <alignment horizontal="right" wrapText="1"/>
    </xf>
    <xf numFmtId="10" fontId="35" fillId="5" borderId="0" xfId="4" applyNumberFormat="1" applyFont="1" applyFill="1" applyBorder="1" applyAlignment="1">
      <alignment horizontal="right"/>
    </xf>
    <xf numFmtId="10" fontId="24" fillId="2" borderId="0" xfId="4" applyNumberFormat="1" applyFont="1" applyFill="1" applyBorder="1" applyAlignment="1">
      <alignment horizontal="right"/>
    </xf>
    <xf numFmtId="169" fontId="24" fillId="5" borderId="0" xfId="0" applyNumberFormat="1" applyFont="1" applyFill="1" applyAlignment="1">
      <alignment horizontal="right"/>
    </xf>
    <xf numFmtId="164" fontId="28" fillId="2" borderId="0" xfId="1" applyNumberFormat="1" applyFont="1" applyFill="1" applyAlignment="1">
      <alignment horizontal="left"/>
    </xf>
    <xf numFmtId="10" fontId="24" fillId="2" borderId="0" xfId="8" applyNumberFormat="1" applyFont="1" applyFill="1" applyAlignment="1">
      <alignment horizontal="center"/>
    </xf>
    <xf numFmtId="167" fontId="24" fillId="2" borderId="0" xfId="0" applyNumberFormat="1" applyFont="1" applyFill="1" applyAlignment="1">
      <alignment horizontal="right"/>
    </xf>
    <xf numFmtId="9" fontId="24" fillId="2" borderId="0" xfId="8" applyFont="1" applyFill="1" applyAlignment="1">
      <alignment horizontal="right"/>
    </xf>
    <xf numFmtId="3" fontId="24" fillId="4" borderId="0" xfId="0" applyNumberFormat="1" applyFont="1" applyFill="1"/>
    <xf numFmtId="0" fontId="40" fillId="3" borderId="0" xfId="0" applyFont="1" applyFill="1" applyAlignment="1">
      <alignment vertical="center"/>
    </xf>
    <xf numFmtId="0" fontId="25" fillId="4" borderId="0" xfId="0" applyFont="1" applyFill="1" applyAlignment="1">
      <alignment horizontal="center"/>
    </xf>
    <xf numFmtId="3" fontId="24" fillId="2" borderId="0" xfId="0" applyNumberFormat="1" applyFont="1" applyFill="1"/>
    <xf numFmtId="3" fontId="27" fillId="5" borderId="0" xfId="1" applyNumberFormat="1" applyFont="1" applyFill="1" applyAlignment="1">
      <alignment horizontal="center" vertical="center" wrapText="1"/>
    </xf>
    <xf numFmtId="3" fontId="35" fillId="5" borderId="0" xfId="0" applyNumberFormat="1" applyFont="1" applyFill="1" applyAlignment="1">
      <alignment horizontal="center" vertical="center"/>
    </xf>
    <xf numFmtId="164" fontId="28" fillId="2" borderId="0" xfId="1" applyNumberFormat="1" applyFont="1" applyFill="1" applyAlignment="1">
      <alignment horizontal="left" vertical="center" wrapText="1" indent="1"/>
    </xf>
    <xf numFmtId="3" fontId="28" fillId="2" borderId="0" xfId="1" applyNumberFormat="1" applyFont="1" applyFill="1" applyAlignment="1">
      <alignment horizontal="center" vertical="center" wrapText="1"/>
    </xf>
    <xf numFmtId="3" fontId="24" fillId="2" borderId="0" xfId="0" applyNumberFormat="1" applyFont="1" applyFill="1" applyAlignment="1">
      <alignment horizontal="center"/>
    </xf>
    <xf numFmtId="9" fontId="24" fillId="2" borderId="0" xfId="8" applyFont="1" applyFill="1" applyAlignment="1">
      <alignment horizontal="center"/>
    </xf>
    <xf numFmtId="9" fontId="24" fillId="2" borderId="0" xfId="8" applyFont="1" applyFill="1" applyBorder="1" applyAlignment="1">
      <alignment horizontal="center"/>
    </xf>
    <xf numFmtId="3" fontId="28" fillId="2" borderId="0" xfId="1" applyNumberFormat="1" applyFont="1" applyFill="1" applyAlignment="1">
      <alignment horizontal="left" vertical="center" wrapText="1" indent="1"/>
    </xf>
    <xf numFmtId="3" fontId="24" fillId="2" borderId="0" xfId="0" applyNumberFormat="1" applyFont="1" applyFill="1" applyAlignment="1">
      <alignment horizontal="center" vertical="center"/>
    </xf>
    <xf numFmtId="3" fontId="28" fillId="2" borderId="0" xfId="1" applyNumberFormat="1" applyFont="1" applyFill="1" applyAlignment="1">
      <alignment horizontal="left" vertical="center" wrapText="1"/>
    </xf>
    <xf numFmtId="165" fontId="24" fillId="2" borderId="0" xfId="8" applyNumberFormat="1" applyFont="1" applyFill="1" applyBorder="1"/>
    <xf numFmtId="3" fontId="28" fillId="2" borderId="0" xfId="1" applyNumberFormat="1" applyFont="1" applyFill="1" applyAlignment="1">
      <alignment horizontal="right" vertical="center" wrapText="1"/>
    </xf>
    <xf numFmtId="3" fontId="24" fillId="2" borderId="0" xfId="0" applyNumberFormat="1" applyFont="1" applyFill="1" applyAlignment="1">
      <alignment horizontal="right"/>
    </xf>
    <xf numFmtId="3" fontId="33" fillId="2" borderId="0" xfId="1" applyNumberFormat="1" applyFont="1" applyFill="1" applyAlignment="1">
      <alignment horizontal="left" vertical="center" wrapText="1" indent="1"/>
    </xf>
    <xf numFmtId="10" fontId="24" fillId="2" borderId="0" xfId="0" applyNumberFormat="1" applyFont="1" applyFill="1" applyAlignment="1">
      <alignment horizontal="center"/>
    </xf>
    <xf numFmtId="0" fontId="24" fillId="2" borderId="0" xfId="0" applyFont="1" applyFill="1" applyAlignment="1">
      <alignment vertical="center" wrapText="1"/>
    </xf>
    <xf numFmtId="0" fontId="35" fillId="2" borderId="0" xfId="0" applyFont="1" applyFill="1" applyAlignment="1">
      <alignment vertical="center" wrapText="1"/>
    </xf>
    <xf numFmtId="0" fontId="41" fillId="2" borderId="0" xfId="0" applyFont="1" applyFill="1"/>
    <xf numFmtId="0" fontId="40" fillId="3" borderId="0" xfId="0" applyFont="1" applyFill="1"/>
    <xf numFmtId="9" fontId="30" fillId="2" borderId="0" xfId="8" applyFont="1" applyFill="1" applyAlignment="1">
      <alignment horizontal="right"/>
    </xf>
    <xf numFmtId="9" fontId="30" fillId="2" borderId="0" xfId="8" applyFont="1" applyFill="1" applyBorder="1" applyAlignment="1">
      <alignment horizontal="right"/>
    </xf>
    <xf numFmtId="169" fontId="25" fillId="3" borderId="0" xfId="0" applyNumberFormat="1" applyFont="1" applyFill="1" applyAlignment="1">
      <alignment horizontal="right"/>
    </xf>
    <xf numFmtId="169" fontId="25" fillId="4" borderId="0" xfId="0" applyNumberFormat="1" applyFont="1" applyFill="1" applyAlignment="1">
      <alignment horizontal="right"/>
    </xf>
    <xf numFmtId="0" fontId="42" fillId="2" borderId="0" xfId="0" applyFont="1" applyFill="1"/>
    <xf numFmtId="10" fontId="27" fillId="2" borderId="0" xfId="4" applyNumberFormat="1" applyFont="1" applyFill="1" applyBorder="1" applyAlignment="1">
      <alignment horizontal="right" wrapText="1"/>
    </xf>
    <xf numFmtId="10" fontId="24" fillId="2" borderId="0" xfId="8" applyNumberFormat="1" applyFont="1" applyFill="1" applyAlignment="1">
      <alignment horizontal="right"/>
    </xf>
    <xf numFmtId="164" fontId="33" fillId="2" borderId="0" xfId="1" applyNumberFormat="1" applyFont="1" applyFill="1" applyAlignment="1">
      <alignment horizontal="left" wrapText="1"/>
    </xf>
    <xf numFmtId="10" fontId="35" fillId="2" borderId="0" xfId="4" applyNumberFormat="1" applyFont="1" applyFill="1" applyBorder="1"/>
    <xf numFmtId="0" fontId="24" fillId="5" borderId="0" xfId="0" applyFont="1" applyFill="1" applyAlignment="1">
      <alignment horizontal="right" vertical="center"/>
    </xf>
    <xf numFmtId="4" fontId="24" fillId="2" borderId="0" xfId="0" applyNumberFormat="1" applyFont="1" applyFill="1"/>
    <xf numFmtId="4" fontId="28" fillId="2" borderId="0" xfId="1" applyNumberFormat="1" applyFont="1" applyFill="1" applyAlignment="1">
      <alignment horizontal="right" vertical="center" wrapText="1"/>
    </xf>
    <xf numFmtId="173" fontId="24" fillId="2" borderId="0" xfId="7" applyNumberFormat="1" applyFont="1" applyFill="1" applyAlignment="1">
      <alignment horizontal="right"/>
    </xf>
    <xf numFmtId="43" fontId="24" fillId="2" borderId="0" xfId="7" applyFont="1" applyFill="1" applyAlignment="1">
      <alignment horizontal="right"/>
    </xf>
    <xf numFmtId="165" fontId="24" fillId="2" borderId="0" xfId="8" applyNumberFormat="1" applyFont="1" applyFill="1" applyAlignment="1">
      <alignment horizontal="right"/>
    </xf>
    <xf numFmtId="0" fontId="43" fillId="4" borderId="0" xfId="0" applyFont="1" applyFill="1"/>
    <xf numFmtId="0" fontId="43" fillId="2" borderId="0" xfId="0" applyFont="1" applyFill="1"/>
    <xf numFmtId="0" fontId="44" fillId="3" borderId="0" xfId="0" applyFont="1" applyFill="1" applyAlignment="1">
      <alignment vertical="center"/>
    </xf>
    <xf numFmtId="0" fontId="46" fillId="2" borderId="0" xfId="6" applyFont="1" applyFill="1"/>
    <xf numFmtId="168" fontId="26" fillId="2" borderId="0" xfId="6" applyNumberFormat="1" applyFont="1" applyFill="1"/>
    <xf numFmtId="0" fontId="47" fillId="4" borderId="0" xfId="0" applyFont="1" applyFill="1"/>
    <xf numFmtId="0" fontId="45" fillId="4" borderId="0" xfId="0" applyFont="1" applyFill="1" applyAlignment="1">
      <alignment horizontal="right"/>
    </xf>
    <xf numFmtId="164" fontId="48" fillId="5" borderId="0" xfId="1" applyNumberFormat="1" applyFont="1" applyFill="1" applyAlignment="1">
      <alignment horizontal="left" vertical="center" wrapText="1"/>
    </xf>
    <xf numFmtId="3" fontId="49" fillId="5" borderId="0" xfId="0" applyNumberFormat="1" applyFont="1" applyFill="1" applyAlignment="1">
      <alignment horizontal="right" vertical="center"/>
    </xf>
    <xf numFmtId="178" fontId="43" fillId="2" borderId="0" xfId="0" applyNumberFormat="1" applyFont="1" applyFill="1"/>
    <xf numFmtId="164" fontId="50" fillId="2" borderId="0" xfId="1" applyNumberFormat="1" applyFont="1" applyFill="1" applyAlignment="1">
      <alignment horizontal="left" vertical="center" wrapText="1" indent="1"/>
    </xf>
    <xf numFmtId="167" fontId="50" fillId="2" borderId="0" xfId="7" applyNumberFormat="1" applyFont="1" applyFill="1" applyBorder="1" applyAlignment="1">
      <alignment horizontal="center" vertical="center" wrapText="1"/>
    </xf>
    <xf numFmtId="167" fontId="50" fillId="2" borderId="0" xfId="7" applyNumberFormat="1" applyFont="1" applyFill="1" applyBorder="1" applyAlignment="1">
      <alignment horizontal="right" vertical="center" wrapText="1"/>
    </xf>
    <xf numFmtId="43" fontId="50" fillId="2" borderId="0" xfId="7" applyFont="1" applyFill="1" applyBorder="1" applyAlignment="1">
      <alignment horizontal="right" vertical="center" wrapText="1"/>
    </xf>
    <xf numFmtId="166" fontId="43" fillId="2" borderId="0" xfId="0" applyNumberFormat="1" applyFont="1" applyFill="1"/>
    <xf numFmtId="167" fontId="43" fillId="2" borderId="0" xfId="0" applyNumberFormat="1" applyFont="1" applyFill="1"/>
    <xf numFmtId="171" fontId="50" fillId="2" borderId="0" xfId="7" applyNumberFormat="1" applyFont="1" applyFill="1" applyBorder="1" applyAlignment="1">
      <alignment horizontal="right" vertical="center" wrapText="1"/>
    </xf>
    <xf numFmtId="43" fontId="43" fillId="2" borderId="0" xfId="7" applyFont="1" applyFill="1"/>
    <xf numFmtId="164" fontId="50" fillId="2" borderId="0" xfId="1" applyNumberFormat="1" applyFont="1" applyFill="1" applyAlignment="1">
      <alignment horizontal="right" vertical="center" wrapText="1"/>
    </xf>
    <xf numFmtId="167" fontId="43" fillId="2" borderId="0" xfId="0" applyNumberFormat="1" applyFont="1" applyFill="1" applyAlignment="1">
      <alignment horizontal="right"/>
    </xf>
    <xf numFmtId="0" fontId="43" fillId="2" borderId="0" xfId="0" applyFont="1" applyFill="1" applyAlignment="1">
      <alignment horizontal="right"/>
    </xf>
    <xf numFmtId="167" fontId="48" fillId="5" borderId="0" xfId="1" applyNumberFormat="1" applyFont="1" applyFill="1" applyAlignment="1">
      <alignment horizontal="right" vertical="center" wrapText="1"/>
    </xf>
    <xf numFmtId="168" fontId="43" fillId="2" borderId="0" xfId="0" applyNumberFormat="1" applyFont="1" applyFill="1"/>
    <xf numFmtId="9" fontId="43" fillId="2" borderId="0" xfId="8" applyFont="1" applyFill="1"/>
    <xf numFmtId="10" fontId="43" fillId="2" borderId="0" xfId="8" applyNumberFormat="1" applyFont="1" applyFill="1"/>
    <xf numFmtId="165" fontId="48" fillId="5" borderId="0" xfId="8" applyNumberFormat="1" applyFont="1" applyFill="1" applyBorder="1" applyAlignment="1">
      <alignment horizontal="right" vertical="center" wrapText="1"/>
    </xf>
    <xf numFmtId="10" fontId="48" fillId="5" borderId="0" xfId="8" applyNumberFormat="1" applyFont="1" applyFill="1" applyBorder="1" applyAlignment="1">
      <alignment horizontal="right" vertical="center" wrapText="1"/>
    </xf>
    <xf numFmtId="165" fontId="50" fillId="2" borderId="0" xfId="8" applyNumberFormat="1" applyFont="1" applyFill="1" applyBorder="1" applyAlignment="1">
      <alignment horizontal="right" vertical="center" wrapText="1"/>
    </xf>
    <xf numFmtId="10" fontId="50" fillId="2" borderId="0" xfId="8" applyNumberFormat="1" applyFont="1" applyFill="1" applyBorder="1" applyAlignment="1">
      <alignment horizontal="right" vertical="center" wrapText="1"/>
    </xf>
    <xf numFmtId="164" fontId="50" fillId="2" borderId="0" xfId="1" applyNumberFormat="1" applyFont="1" applyFill="1" applyAlignment="1">
      <alignment horizontal="left" vertical="center" wrapText="1"/>
    </xf>
    <xf numFmtId="10" fontId="50" fillId="2" borderId="0" xfId="8" applyNumberFormat="1" applyFont="1" applyFill="1" applyBorder="1" applyAlignment="1">
      <alignment horizontal="left" vertical="center" wrapText="1"/>
    </xf>
    <xf numFmtId="43" fontId="43" fillId="2" borderId="0" xfId="7" applyFont="1" applyFill="1" applyBorder="1"/>
    <xf numFmtId="167" fontId="50" fillId="2" borderId="0" xfId="1" applyNumberFormat="1" applyFont="1" applyFill="1" applyAlignment="1">
      <alignment horizontal="right" vertical="center" wrapText="1"/>
    </xf>
    <xf numFmtId="166" fontId="48" fillId="5" borderId="0" xfId="1" applyNumberFormat="1" applyFont="1" applyFill="1" applyAlignment="1">
      <alignment horizontal="right" vertical="center" wrapText="1"/>
    </xf>
    <xf numFmtId="171" fontId="48" fillId="5" borderId="0" xfId="1" applyNumberFormat="1" applyFont="1" applyFill="1" applyAlignment="1">
      <alignment horizontal="right" vertical="center" wrapText="1"/>
    </xf>
    <xf numFmtId="166" fontId="50" fillId="2" borderId="0" xfId="7" applyNumberFormat="1" applyFont="1" applyFill="1" applyBorder="1" applyAlignment="1">
      <alignment horizontal="right" vertical="center" wrapText="1"/>
    </xf>
    <xf numFmtId="165" fontId="43" fillId="2" borderId="0" xfId="8" applyNumberFormat="1" applyFont="1" applyFill="1" applyBorder="1" applyAlignment="1">
      <alignment horizontal="right"/>
    </xf>
    <xf numFmtId="10" fontId="43" fillId="2" borderId="0" xfId="8" applyNumberFormat="1" applyFont="1" applyFill="1" applyBorder="1"/>
    <xf numFmtId="166" fontId="43" fillId="2" borderId="0" xfId="0" applyNumberFormat="1" applyFont="1" applyFill="1" applyAlignment="1">
      <alignment horizontal="right"/>
    </xf>
    <xf numFmtId="165" fontId="43" fillId="2" borderId="0" xfId="0" applyNumberFormat="1" applyFont="1" applyFill="1"/>
    <xf numFmtId="165" fontId="43" fillId="2" borderId="0" xfId="0" applyNumberFormat="1" applyFont="1" applyFill="1" applyAlignment="1">
      <alignment horizontal="right"/>
    </xf>
    <xf numFmtId="165" fontId="48" fillId="5" borderId="0" xfId="1" applyNumberFormat="1" applyFont="1" applyFill="1" applyAlignment="1">
      <alignment horizontal="right" vertical="center" wrapText="1"/>
    </xf>
    <xf numFmtId="165" fontId="48" fillId="5" borderId="0" xfId="1" applyNumberFormat="1" applyFont="1" applyFill="1" applyAlignment="1">
      <alignment horizontal="left" vertical="center" wrapText="1"/>
    </xf>
    <xf numFmtId="165" fontId="43" fillId="2" borderId="0" xfId="8" applyNumberFormat="1" applyFont="1" applyFill="1" applyBorder="1"/>
    <xf numFmtId="164" fontId="48" fillId="5" borderId="0" xfId="1" applyNumberFormat="1" applyFont="1" applyFill="1" applyAlignment="1">
      <alignment horizontal="right" vertical="center" wrapText="1"/>
    </xf>
    <xf numFmtId="9" fontId="48" fillId="5" borderId="0" xfId="8" applyFont="1" applyFill="1" applyBorder="1" applyAlignment="1">
      <alignment horizontal="right" vertical="center" wrapText="1"/>
    </xf>
    <xf numFmtId="0" fontId="50" fillId="2" borderId="0" xfId="8" applyNumberFormat="1" applyFont="1" applyFill="1" applyBorder="1" applyAlignment="1">
      <alignment horizontal="right" vertical="center" wrapText="1"/>
    </xf>
    <xf numFmtId="3" fontId="43" fillId="2" borderId="0" xfId="0" applyNumberFormat="1" applyFont="1" applyFill="1"/>
    <xf numFmtId="9" fontId="43" fillId="2" borderId="0" xfId="0" applyNumberFormat="1" applyFont="1" applyFill="1"/>
    <xf numFmtId="10" fontId="43" fillId="2" borderId="0" xfId="0" applyNumberFormat="1" applyFont="1" applyFill="1"/>
    <xf numFmtId="10" fontId="43" fillId="2" borderId="0" xfId="8" applyNumberFormat="1" applyFont="1" applyFill="1" applyBorder="1" applyAlignment="1">
      <alignment horizontal="right"/>
    </xf>
    <xf numFmtId="0" fontId="51" fillId="3" borderId="0" xfId="0" applyFont="1" applyFill="1" applyAlignment="1">
      <alignment vertical="center"/>
    </xf>
    <xf numFmtId="43" fontId="43" fillId="4" borderId="0" xfId="7" applyFont="1" applyFill="1"/>
    <xf numFmtId="43" fontId="44" fillId="3" borderId="0" xfId="7" applyFont="1" applyFill="1" applyAlignment="1">
      <alignment vertical="center"/>
    </xf>
    <xf numFmtId="168" fontId="46" fillId="2" borderId="0" xfId="6" applyNumberFormat="1" applyFont="1" applyFill="1"/>
    <xf numFmtId="43" fontId="47" fillId="4" borderId="0" xfId="7" applyFont="1" applyFill="1"/>
    <xf numFmtId="43" fontId="45" fillId="4" borderId="0" xfId="7" applyFont="1" applyFill="1" applyBorder="1" applyAlignment="1">
      <alignment horizontal="right"/>
    </xf>
    <xf numFmtId="43" fontId="48" fillId="5" borderId="0" xfId="7" applyFont="1" applyFill="1" applyAlignment="1">
      <alignment horizontal="left" vertical="center" wrapText="1"/>
    </xf>
    <xf numFmtId="43" fontId="43" fillId="5" borderId="0" xfId="7" applyFont="1" applyFill="1" applyBorder="1"/>
    <xf numFmtId="43" fontId="50" fillId="2" borderId="0" xfId="7" applyFont="1" applyFill="1" applyAlignment="1">
      <alignment horizontal="left" vertical="center" wrapText="1" indent="1"/>
    </xf>
    <xf numFmtId="171" fontId="43" fillId="2" borderId="0" xfId="7" applyNumberFormat="1" applyFont="1" applyFill="1" applyBorder="1"/>
    <xf numFmtId="171" fontId="43" fillId="5" borderId="0" xfId="7" applyNumberFormat="1" applyFont="1" applyFill="1" applyBorder="1"/>
    <xf numFmtId="184" fontId="43" fillId="2" borderId="0" xfId="7" applyNumberFormat="1" applyFont="1" applyFill="1"/>
    <xf numFmtId="165" fontId="43" fillId="2" borderId="0" xfId="8" applyNumberFormat="1" applyFont="1" applyFill="1"/>
    <xf numFmtId="9" fontId="43" fillId="2" borderId="0" xfId="7" applyNumberFormat="1" applyFont="1" applyFill="1"/>
    <xf numFmtId="43" fontId="48" fillId="2" borderId="0" xfId="7" applyFont="1" applyFill="1" applyAlignment="1">
      <alignment horizontal="left" vertical="center" wrapText="1"/>
    </xf>
    <xf numFmtId="43" fontId="51" fillId="3" borderId="0" xfId="7" applyFont="1" applyFill="1" applyAlignment="1">
      <alignment vertical="center"/>
    </xf>
    <xf numFmtId="43" fontId="28" fillId="2" borderId="0" xfId="7" applyFont="1" applyFill="1" applyBorder="1" applyAlignment="1">
      <alignment horizontal="left" vertical="center" wrapText="1"/>
    </xf>
    <xf numFmtId="9" fontId="35" fillId="5" borderId="0" xfId="8" applyFont="1" applyFill="1" applyAlignment="1">
      <alignment horizontal="center" vertical="center"/>
    </xf>
    <xf numFmtId="170" fontId="24" fillId="2" borderId="0" xfId="0" applyNumberFormat="1" applyFont="1" applyFill="1" applyAlignment="1">
      <alignment horizontal="right"/>
    </xf>
    <xf numFmtId="185" fontId="24" fillId="2" borderId="0" xfId="8" applyNumberFormat="1" applyFont="1" applyFill="1"/>
    <xf numFmtId="0" fontId="0" fillId="0" borderId="0" xfId="0" applyAlignment="1">
      <alignment vertical="center" wrapText="1"/>
    </xf>
    <xf numFmtId="0" fontId="2" fillId="0" borderId="0" xfId="0" applyFont="1" applyAlignment="1">
      <alignment vertical="center" wrapText="1"/>
    </xf>
    <xf numFmtId="0" fontId="52" fillId="0" borderId="0" xfId="0" applyFont="1" applyAlignment="1">
      <alignment vertical="center" wrapText="1"/>
    </xf>
    <xf numFmtId="9" fontId="52" fillId="0" borderId="0" xfId="0" applyNumberFormat="1" applyFont="1" applyAlignment="1">
      <alignment vertical="center" wrapText="1"/>
    </xf>
    <xf numFmtId="164" fontId="24" fillId="2" borderId="0" xfId="0" applyNumberFormat="1" applyFont="1" applyFill="1"/>
    <xf numFmtId="3" fontId="24" fillId="2" borderId="0" xfId="7" applyNumberFormat="1" applyFont="1" applyFill="1" applyAlignment="1">
      <alignment horizontal="right"/>
    </xf>
    <xf numFmtId="3" fontId="24" fillId="2" borderId="0" xfId="8" applyNumberFormat="1" applyFont="1" applyFill="1" applyAlignment="1">
      <alignment horizontal="right"/>
    </xf>
    <xf numFmtId="43" fontId="35" fillId="5" borderId="0" xfId="7" applyFont="1" applyFill="1" applyAlignment="1">
      <alignment horizontal="center" vertical="center"/>
    </xf>
    <xf numFmtId="0" fontId="43" fillId="4" borderId="0" xfId="0" applyFont="1" applyFill="1" applyAlignment="1">
      <alignment horizontal="right"/>
    </xf>
    <xf numFmtId="0" fontId="44" fillId="3" borderId="0" xfId="0" applyFont="1" applyFill="1" applyAlignment="1">
      <alignment horizontal="right" vertical="center"/>
    </xf>
    <xf numFmtId="167" fontId="48" fillId="5" borderId="0" xfId="7" applyNumberFormat="1" applyFont="1" applyFill="1" applyBorder="1" applyAlignment="1">
      <alignment horizontal="right" vertical="center" wrapText="1"/>
    </xf>
    <xf numFmtId="167" fontId="50" fillId="2" borderId="0" xfId="7" applyNumberFormat="1" applyFont="1" applyFill="1" applyAlignment="1">
      <alignment horizontal="right" vertical="center" wrapText="1"/>
    </xf>
    <xf numFmtId="166" fontId="50" fillId="2" borderId="0" xfId="7" applyNumberFormat="1" applyFont="1" applyFill="1" applyAlignment="1">
      <alignment horizontal="right" vertical="center" wrapText="1"/>
    </xf>
    <xf numFmtId="2" fontId="43" fillId="2" borderId="0" xfId="0" applyNumberFormat="1" applyFont="1" applyFill="1"/>
    <xf numFmtId="3" fontId="43" fillId="2" borderId="0" xfId="0" applyNumberFormat="1" applyFont="1" applyFill="1" applyAlignment="1">
      <alignment horizontal="right"/>
    </xf>
    <xf numFmtId="187" fontId="48" fillId="5" borderId="0" xfId="1" applyNumberFormat="1" applyFont="1" applyFill="1" applyAlignment="1">
      <alignment horizontal="right" vertical="center" wrapText="1"/>
    </xf>
    <xf numFmtId="165" fontId="50" fillId="2" borderId="0" xfId="8" applyNumberFormat="1" applyFont="1" applyFill="1" applyAlignment="1">
      <alignment horizontal="right" vertical="center" wrapText="1"/>
    </xf>
    <xf numFmtId="3" fontId="50" fillId="2" borderId="0" xfId="1" applyNumberFormat="1" applyFont="1" applyFill="1" applyAlignment="1">
      <alignment horizontal="right" vertical="center" wrapText="1"/>
    </xf>
    <xf numFmtId="2" fontId="50" fillId="2" borderId="0" xfId="7" applyNumberFormat="1" applyFont="1" applyFill="1" applyBorder="1" applyAlignment="1">
      <alignment horizontal="right" vertical="center" wrapText="1"/>
    </xf>
    <xf numFmtId="165" fontId="43" fillId="2" borderId="0" xfId="8" applyNumberFormat="1" applyFont="1" applyFill="1" applyAlignment="1">
      <alignment horizontal="right"/>
    </xf>
    <xf numFmtId="2" fontId="48" fillId="5" borderId="0" xfId="1" applyNumberFormat="1" applyFont="1" applyFill="1" applyAlignment="1">
      <alignment horizontal="right" vertical="center" wrapText="1"/>
    </xf>
    <xf numFmtId="4" fontId="48" fillId="5" borderId="0" xfId="1" applyNumberFormat="1" applyFont="1" applyFill="1" applyAlignment="1">
      <alignment horizontal="right" vertical="center" wrapText="1"/>
    </xf>
    <xf numFmtId="165" fontId="43" fillId="2" borderId="0" xfId="7" applyNumberFormat="1" applyFont="1" applyFill="1"/>
    <xf numFmtId="165" fontId="43" fillId="5" borderId="0" xfId="0" applyNumberFormat="1" applyFont="1" applyFill="1"/>
    <xf numFmtId="165" fontId="43" fillId="5" borderId="0" xfId="7" applyNumberFormat="1" applyFont="1" applyFill="1"/>
    <xf numFmtId="165" fontId="48" fillId="5" borderId="0" xfId="8" applyNumberFormat="1" applyFont="1" applyFill="1" applyAlignment="1">
      <alignment horizontal="right" vertical="center" wrapText="1"/>
    </xf>
    <xf numFmtId="3" fontId="48" fillId="5" borderId="0" xfId="8" applyNumberFormat="1" applyFont="1" applyFill="1" applyBorder="1" applyAlignment="1">
      <alignment horizontal="right" vertical="center" wrapText="1"/>
    </xf>
    <xf numFmtId="0" fontId="43" fillId="5" borderId="0" xfId="0" applyFont="1" applyFill="1"/>
    <xf numFmtId="43" fontId="43" fillId="5" borderId="0" xfId="7" applyFont="1" applyFill="1"/>
    <xf numFmtId="181" fontId="43" fillId="2" borderId="0" xfId="0" applyNumberFormat="1" applyFont="1" applyFill="1"/>
    <xf numFmtId="3" fontId="48" fillId="5" borderId="0" xfId="1" applyNumberFormat="1" applyFont="1" applyFill="1" applyAlignment="1">
      <alignment horizontal="right" vertical="center" wrapText="1"/>
    </xf>
    <xf numFmtId="10" fontId="43" fillId="2" borderId="0" xfId="8" applyNumberFormat="1" applyFont="1" applyFill="1" applyAlignment="1">
      <alignment horizontal="right"/>
    </xf>
    <xf numFmtId="43" fontId="45" fillId="4" borderId="0" xfId="7" applyFont="1" applyFill="1" applyAlignment="1">
      <alignment horizontal="right"/>
    </xf>
    <xf numFmtId="171" fontId="43" fillId="2" borderId="0" xfId="7" applyNumberFormat="1" applyFont="1" applyFill="1"/>
    <xf numFmtId="171" fontId="43" fillId="5" borderId="0" xfId="7" applyNumberFormat="1" applyFont="1" applyFill="1"/>
    <xf numFmtId="43" fontId="53" fillId="2" borderId="0" xfId="7" applyFont="1" applyFill="1"/>
    <xf numFmtId="189" fontId="24" fillId="2" borderId="0" xfId="7" applyNumberFormat="1" applyFont="1" applyFill="1" applyAlignment="1">
      <alignment horizontal="right"/>
    </xf>
    <xf numFmtId="168" fontId="24" fillId="2" borderId="0" xfId="8" applyNumberFormat="1" applyFont="1" applyFill="1"/>
    <xf numFmtId="9" fontId="24" fillId="2" borderId="0" xfId="8" applyFont="1" applyFill="1" applyAlignment="1">
      <alignment horizontal="center" vertical="center"/>
    </xf>
    <xf numFmtId="3" fontId="24" fillId="2" borderId="0" xfId="8" applyNumberFormat="1" applyFont="1" applyFill="1" applyBorder="1" applyAlignment="1">
      <alignment horizontal="center"/>
    </xf>
    <xf numFmtId="187" fontId="24" fillId="2" borderId="0" xfId="0" applyNumberFormat="1" applyFont="1" applyFill="1"/>
    <xf numFmtId="168" fontId="54" fillId="2" borderId="0" xfId="0" applyNumberFormat="1" applyFont="1" applyFill="1"/>
    <xf numFmtId="9" fontId="54" fillId="2" borderId="0" xfId="8" applyFont="1" applyFill="1"/>
    <xf numFmtId="185" fontId="24" fillId="2" borderId="0" xfId="0" applyNumberFormat="1" applyFont="1" applyFill="1"/>
    <xf numFmtId="165" fontId="24" fillId="2" borderId="0" xfId="8" applyNumberFormat="1" applyFont="1" applyFill="1" applyAlignment="1">
      <alignment horizontal="center" vertical="center"/>
    </xf>
    <xf numFmtId="10" fontId="35" fillId="5" borderId="0" xfId="4" applyNumberFormat="1" applyFont="1" applyFill="1" applyBorder="1" applyAlignment="1">
      <alignment horizontal="left"/>
    </xf>
    <xf numFmtId="186" fontId="43" fillId="2" borderId="0" xfId="8" applyNumberFormat="1" applyFont="1" applyFill="1"/>
    <xf numFmtId="165" fontId="35" fillId="5" borderId="0" xfId="8" applyNumberFormat="1" applyFont="1" applyFill="1" applyAlignment="1">
      <alignment horizontal="center" vertical="center"/>
    </xf>
    <xf numFmtId="188" fontId="24" fillId="2" borderId="0" xfId="0" applyNumberFormat="1" applyFont="1" applyFill="1"/>
    <xf numFmtId="2" fontId="28" fillId="2" borderId="0" xfId="7" applyNumberFormat="1" applyFont="1" applyFill="1" applyAlignment="1">
      <alignment horizontal="right" vertical="center" wrapText="1"/>
    </xf>
    <xf numFmtId="165" fontId="27" fillId="5" borderId="0" xfId="8" applyNumberFormat="1" applyFont="1" applyFill="1" applyAlignment="1">
      <alignment horizontal="right" wrapText="1"/>
    </xf>
    <xf numFmtId="9" fontId="28" fillId="2" borderId="0" xfId="8" applyFont="1" applyFill="1" applyAlignment="1">
      <alignment horizontal="center" vertical="center" wrapText="1"/>
    </xf>
    <xf numFmtId="10" fontId="26" fillId="2" borderId="0" xfId="8" applyNumberFormat="1" applyFont="1" applyFill="1"/>
    <xf numFmtId="0" fontId="52" fillId="0" borderId="0" xfId="0" applyFont="1" applyAlignment="1">
      <alignment vertical="center" wrapText="1"/>
    </xf>
  </cellXfs>
  <cellStyles count="15">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Normal" xfId="0" builtinId="0"/>
    <cellStyle name="Normal 12 2" xfId="12" xr:uid="{A35D109E-1BEE-41AD-8C61-FE8223C88392}"/>
    <cellStyle name="Normal 17" xfId="1" xr:uid="{00000000-0005-0000-0000-000005000000}"/>
    <cellStyle name="Normal 2 2 2 3" xfId="5" xr:uid="{00000000-0005-0000-0000-000006000000}"/>
    <cellStyle name="Normal 6" xfId="10" xr:uid="{03658016-ADB7-45E8-92AD-01759247FF40}"/>
    <cellStyle name="Normal 6 8" xfId="14" xr:uid="{6819ED94-0ADC-4232-ABBC-C777F0237FD7}"/>
    <cellStyle name="Percent" xfId="8" builtinId="5"/>
    <cellStyle name="Percent 2" xfId="4" xr:uid="{00000000-0005-0000-0000-000008000000}"/>
    <cellStyle name="Percent 3" xfId="11" xr:uid="{D9F82FBC-D385-4CD1-A553-EADE774A8AFE}"/>
    <cellStyle name="Κανονικό 2" xfId="13" xr:uid="{E8143F78-43FA-4BA1-8CC0-E51278D0FB0C}"/>
  </cellStyles>
  <dxfs count="0"/>
  <tableStyles count="0" defaultTableStyle="TableStyleMedium2" defaultPivotStyle="PivotStyleLight16"/>
  <colors>
    <mruColors>
      <color rgb="FFFF7D00"/>
      <color rgb="FF2F0037"/>
      <color rgb="FF3B2E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BBCDFFE7-A360-43FC-9ECF-7B1275DD4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82A76305-2587-4975-894B-2791ECBA53BA}"/>
            </a:ext>
          </a:extLst>
        </xdr:cNvPr>
        <xdr:cNvSpPr/>
      </xdr:nvSpPr>
      <xdr:spPr>
        <a:xfrm>
          <a:off x="533400" y="6296025"/>
          <a:ext cx="11906250" cy="418147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FF597C3A-BE5F-4119-895E-CC9FD00F993B}"/>
            </a:ext>
          </a:extLst>
        </xdr:cNvPr>
        <xdr:cNvSpPr txBox="1"/>
      </xdr:nvSpPr>
      <xdr:spPr>
        <a:xfrm>
          <a:off x="647700" y="6400800"/>
          <a:ext cx="11591925" cy="397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1193090</xdr:colOff>
      <xdr:row>2</xdr:row>
      <xdr:rowOff>186690</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1177626</xdr:colOff>
      <xdr:row>2</xdr:row>
      <xdr:rowOff>140634</xdr:rowOff>
    </xdr:to>
    <xdr:pic>
      <xdr:nvPicPr>
        <xdr:cNvPr id="2" name="Graphic 1">
          <a:extLst>
            <a:ext uri="{FF2B5EF4-FFF2-40B4-BE49-F238E27FC236}">
              <a16:creationId xmlns:a16="http://schemas.microsoft.com/office/drawing/2014/main" id="{941A186C-B210-4BFA-861B-F839DADBBB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162" y="179294"/>
          <a:ext cx="1155214" cy="40520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2</xdr:row>
      <xdr:rowOff>156883</xdr:rowOff>
    </xdr:to>
    <xdr:pic>
      <xdr:nvPicPr>
        <xdr:cNvPr id="2" name="Graphic 1">
          <a:extLst>
            <a:ext uri="{FF2B5EF4-FFF2-40B4-BE49-F238E27FC236}">
              <a16:creationId xmlns:a16="http://schemas.microsoft.com/office/drawing/2014/main" id="{26B6F494-6862-4D57-BAD7-631C2AFC9A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8548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1177850</xdr:colOff>
      <xdr:row>3</xdr:row>
      <xdr:rowOff>13335</xdr:rowOff>
    </xdr:to>
    <xdr:pic>
      <xdr:nvPicPr>
        <xdr:cNvPr id="2" name="Graphic 1">
          <a:extLst>
            <a:ext uri="{FF2B5EF4-FFF2-40B4-BE49-F238E27FC236}">
              <a16:creationId xmlns:a16="http://schemas.microsoft.com/office/drawing/2014/main" id="{D7AD898F-3A11-475A-85F5-A024A1127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6275" y="238125"/>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54429</xdr:colOff>
      <xdr:row>1</xdr:row>
      <xdr:rowOff>54429</xdr:rowOff>
    </xdr:from>
    <xdr:to>
      <xdr:col>25</xdr:col>
      <xdr:colOff>429960</xdr:colOff>
      <xdr:row>47</xdr:row>
      <xdr:rowOff>19270</xdr:rowOff>
    </xdr:to>
    <xdr:pic>
      <xdr:nvPicPr>
        <xdr:cNvPr id="42" name="Picture 41">
          <a:extLst>
            <a:ext uri="{FF2B5EF4-FFF2-40B4-BE49-F238E27FC236}">
              <a16:creationId xmlns:a16="http://schemas.microsoft.com/office/drawing/2014/main" id="{B802B754-5379-49F7-E3DD-55CBD1726BE6}"/>
            </a:ext>
          </a:extLst>
        </xdr:cNvPr>
        <xdr:cNvPicPr>
          <a:picLocks noChangeAspect="1"/>
        </xdr:cNvPicPr>
      </xdr:nvPicPr>
      <xdr:blipFill>
        <a:blip xmlns:r="http://schemas.openxmlformats.org/officeDocument/2006/relationships" r:embed="rId1"/>
        <a:stretch>
          <a:fillRect/>
        </a:stretch>
      </xdr:blipFill>
      <xdr:spPr>
        <a:xfrm>
          <a:off x="1306286" y="244929"/>
          <a:ext cx="14771888" cy="88094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1200038</xdr:colOff>
      <xdr:row>2</xdr:row>
      <xdr:rowOff>186690</xdr:rowOff>
    </xdr:to>
    <xdr:pic>
      <xdr:nvPicPr>
        <xdr:cNvPr id="2" name="Graphic 1">
          <a:extLst>
            <a:ext uri="{FF2B5EF4-FFF2-40B4-BE49-F238E27FC236}">
              <a16:creationId xmlns:a16="http://schemas.microsoft.com/office/drawing/2014/main" id="{57E44868-D958-4344-A351-13066BAF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79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1253626</xdr:colOff>
      <xdr:row>2</xdr:row>
      <xdr:rowOff>191982</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186690</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33618</xdr:colOff>
      <xdr:row>1</xdr:row>
      <xdr:rowOff>0</xdr:rowOff>
    </xdr:from>
    <xdr:to>
      <xdr:col>3</xdr:col>
      <xdr:colOff>1184798</xdr:colOff>
      <xdr:row>2</xdr:row>
      <xdr:rowOff>192181</xdr:rowOff>
    </xdr:to>
    <xdr:pic>
      <xdr:nvPicPr>
        <xdr:cNvPr id="2" name="Graphic 1">
          <a:extLst>
            <a:ext uri="{FF2B5EF4-FFF2-40B4-BE49-F238E27FC236}">
              <a16:creationId xmlns:a16="http://schemas.microsoft.com/office/drawing/2014/main" id="{CC0FC33C-1F58-4C67-961A-DA2230770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043" y="238125"/>
          <a:ext cx="1151180" cy="3922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2</xdr:row>
      <xdr:rowOff>190500</xdr:rowOff>
    </xdr:to>
    <xdr:pic>
      <xdr:nvPicPr>
        <xdr:cNvPr id="2" name="Graphic 1">
          <a:extLst>
            <a:ext uri="{FF2B5EF4-FFF2-40B4-BE49-F238E27FC236}">
              <a16:creationId xmlns:a16="http://schemas.microsoft.com/office/drawing/2014/main" id="{829B9C06-5F9A-4FD0-A91B-B4C996925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90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1237465</xdr:colOff>
      <xdr:row>2</xdr:row>
      <xdr:rowOff>172122</xdr:rowOff>
    </xdr:to>
    <xdr:pic>
      <xdr:nvPicPr>
        <xdr:cNvPr id="2" name="Graphic 1">
          <a:extLst>
            <a:ext uri="{FF2B5EF4-FFF2-40B4-BE49-F238E27FC236}">
              <a16:creationId xmlns:a16="http://schemas.microsoft.com/office/drawing/2014/main" id="{40B817BA-222D-4D9C-8B92-37E673B7F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0" y="201706"/>
          <a:ext cx="1179755" cy="39904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1222450</xdr:colOff>
      <xdr:row>2</xdr:row>
      <xdr:rowOff>148254</xdr:rowOff>
    </xdr:to>
    <xdr:pic>
      <xdr:nvPicPr>
        <xdr:cNvPr id="2" name="Graphic 1">
          <a:extLst>
            <a:ext uri="{FF2B5EF4-FFF2-40B4-BE49-F238E27FC236}">
              <a16:creationId xmlns:a16="http://schemas.microsoft.com/office/drawing/2014/main" id="{99393661-54EB-4391-9DB4-C3D049843A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1" y="168088"/>
          <a:ext cx="1155214" cy="418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0EEA-52E1-44F4-8CED-0BCAB3D23F8C}">
  <sheetPr codeName="Sheet1">
    <tabColor rgb="FF2F0037"/>
    <pageSetUpPr fitToPage="1"/>
  </sheetPr>
  <dimension ref="A1:BL101"/>
  <sheetViews>
    <sheetView zoomScaleNormal="100" workbookViewId="0">
      <selection activeCell="U17" sqref="U17"/>
    </sheetView>
  </sheetViews>
  <sheetFormatPr defaultColWidth="9.42578125" defaultRowHeight="15"/>
  <cols>
    <col min="1" max="1" width="3.5703125" style="15" customWidth="1"/>
    <col min="2" max="2" width="4.42578125" style="15" customWidth="1"/>
    <col min="3" max="3" width="9.42578125" style="15"/>
    <col min="4" max="4" width="16.5703125" style="15" bestFit="1" customWidth="1"/>
    <col min="5" max="19" width="9.42578125" style="15"/>
    <col min="20" max="20" width="13.42578125" style="15" customWidth="1"/>
    <col min="21" max="16384" width="9.42578125" style="15"/>
  </cols>
  <sheetData>
    <row r="1" spans="1:64">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row>
    <row r="2" spans="1:64">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row>
    <row r="3" spans="1:64">
      <c r="A3" s="14"/>
      <c r="B3" s="14"/>
      <c r="C3" s="7"/>
      <c r="D3" s="7"/>
      <c r="E3" s="7"/>
      <c r="F3" s="7"/>
      <c r="G3" s="7"/>
      <c r="H3" s="7"/>
      <c r="I3" s="7"/>
      <c r="J3" s="7"/>
      <c r="K3" s="7"/>
      <c r="L3" s="7"/>
      <c r="M3" s="7"/>
      <c r="N3" s="7"/>
      <c r="O3" s="7"/>
      <c r="P3" s="7"/>
      <c r="Q3" s="7"/>
      <c r="R3" s="7"/>
      <c r="S3" s="7"/>
      <c r="T3" s="7"/>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row>
    <row r="4" spans="1:64" ht="21">
      <c r="A4" s="14"/>
      <c r="B4" s="14"/>
      <c r="C4" s="7"/>
      <c r="D4" s="16"/>
      <c r="E4" s="7"/>
      <c r="F4" s="7"/>
      <c r="G4" s="7"/>
      <c r="H4" s="7"/>
      <c r="I4" s="7"/>
      <c r="J4" s="7"/>
      <c r="K4" s="7"/>
      <c r="L4" s="7"/>
      <c r="M4" s="7"/>
      <c r="N4" s="7"/>
      <c r="O4" s="7"/>
      <c r="P4" s="7"/>
      <c r="Q4" s="7"/>
      <c r="R4" s="7"/>
      <c r="S4" s="7"/>
      <c r="T4" s="7"/>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row>
    <row r="5" spans="1:64">
      <c r="A5" s="14"/>
      <c r="B5" s="14"/>
      <c r="C5" s="7"/>
      <c r="D5" s="7"/>
      <c r="E5" s="7"/>
      <c r="F5" s="7"/>
      <c r="G5" s="7"/>
      <c r="H5" s="7"/>
      <c r="I5" s="7"/>
      <c r="J5" s="7"/>
      <c r="K5" s="7"/>
      <c r="L5" s="7"/>
      <c r="M5" s="7"/>
      <c r="N5" s="7"/>
      <c r="O5" s="7"/>
      <c r="P5" s="7"/>
      <c r="Q5" s="7"/>
      <c r="R5" s="7"/>
      <c r="S5" s="7"/>
      <c r="T5" s="7"/>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row>
    <row r="6" spans="1:64">
      <c r="A6" s="14"/>
      <c r="B6" s="14"/>
      <c r="C6" s="7"/>
      <c r="D6" s="7"/>
      <c r="E6" s="7"/>
      <c r="F6" s="7"/>
      <c r="G6" s="7"/>
      <c r="H6" s="7"/>
      <c r="I6" s="7"/>
      <c r="J6" s="7"/>
      <c r="K6" s="7"/>
      <c r="L6" s="7"/>
      <c r="M6" s="7"/>
      <c r="N6" s="7"/>
      <c r="O6" s="7"/>
      <c r="P6" s="7"/>
      <c r="Q6" s="7"/>
      <c r="R6" s="7"/>
      <c r="S6" s="7"/>
      <c r="T6" s="7"/>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row>
    <row r="7" spans="1:64" ht="21.75" customHeight="1">
      <c r="A7" s="14"/>
      <c r="B7" s="14"/>
      <c r="C7" s="7"/>
      <c r="D7" s="7"/>
      <c r="E7" s="7"/>
      <c r="F7" s="7"/>
      <c r="G7" s="7"/>
      <c r="H7" s="7"/>
      <c r="I7" s="7"/>
      <c r="J7" s="7"/>
      <c r="K7" s="7"/>
      <c r="L7" s="7"/>
      <c r="M7" s="7"/>
      <c r="N7" s="7"/>
      <c r="O7" s="7"/>
      <c r="P7" s="7"/>
      <c r="Q7" s="7"/>
      <c r="R7" s="7"/>
      <c r="S7" s="7"/>
      <c r="T7" s="7"/>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row>
    <row r="8" spans="1:64" ht="36">
      <c r="A8" s="14"/>
      <c r="B8" s="14"/>
      <c r="C8" s="7"/>
      <c r="D8" s="17" t="s">
        <v>291</v>
      </c>
      <c r="E8" s="7"/>
      <c r="F8" s="7"/>
      <c r="G8" s="7"/>
      <c r="H8" s="7"/>
      <c r="I8" s="7"/>
      <c r="J8" s="7"/>
      <c r="K8" s="7"/>
      <c r="L8" s="7"/>
      <c r="M8" s="7"/>
      <c r="N8" s="7"/>
      <c r="O8" s="7"/>
      <c r="P8" s="7"/>
      <c r="Q8" s="7"/>
      <c r="R8" s="7"/>
      <c r="S8" s="7"/>
      <c r="T8" s="7"/>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row>
    <row r="9" spans="1:64" ht="17.45" customHeight="1">
      <c r="A9" s="14"/>
      <c r="B9" s="14"/>
      <c r="C9" s="7"/>
      <c r="D9" s="18"/>
      <c r="E9" s="7"/>
      <c r="F9" s="7"/>
      <c r="G9" s="7"/>
      <c r="H9" s="7"/>
      <c r="I9" s="7"/>
      <c r="J9" s="7"/>
      <c r="K9" s="7"/>
      <c r="L9" s="7"/>
      <c r="M9" s="7"/>
      <c r="N9" s="7"/>
      <c r="O9" s="7"/>
      <c r="P9" s="7"/>
      <c r="Q9" s="7"/>
      <c r="R9" s="7"/>
      <c r="S9" s="7"/>
      <c r="T9" s="7"/>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row>
    <row r="10" spans="1:64" ht="21.75" thickBot="1">
      <c r="A10" s="14"/>
      <c r="B10" s="14"/>
      <c r="C10" s="7"/>
      <c r="D10" s="19" t="s">
        <v>241</v>
      </c>
      <c r="E10" s="20"/>
      <c r="F10" s="20"/>
      <c r="G10" s="20"/>
      <c r="H10" s="21"/>
      <c r="I10" s="7"/>
      <c r="J10" s="7"/>
      <c r="K10" s="7"/>
      <c r="L10" s="7"/>
      <c r="M10" s="7"/>
      <c r="N10" s="7"/>
      <c r="O10" s="7"/>
      <c r="P10" s="7"/>
      <c r="Q10" s="7"/>
      <c r="R10" s="7"/>
      <c r="S10" s="7"/>
      <c r="T10" s="7"/>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row>
    <row r="11" spans="1:64" ht="21">
      <c r="A11" s="14"/>
      <c r="B11" s="14"/>
      <c r="C11" s="7"/>
      <c r="D11" s="22" t="s">
        <v>242</v>
      </c>
      <c r="E11" s="18"/>
      <c r="F11" s="23"/>
      <c r="G11" s="7"/>
      <c r="H11" s="7"/>
      <c r="I11" s="7"/>
      <c r="J11" s="7"/>
      <c r="K11" s="7"/>
      <c r="L11" s="7"/>
      <c r="M11" s="7"/>
      <c r="N11" s="7"/>
      <c r="O11" s="7"/>
      <c r="P11" s="7"/>
      <c r="Q11" s="7"/>
      <c r="R11" s="7"/>
      <c r="S11" s="7"/>
      <c r="T11" s="7"/>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row>
    <row r="12" spans="1:64" ht="21">
      <c r="A12" s="14"/>
      <c r="B12" s="14"/>
      <c r="C12" s="7"/>
      <c r="D12" s="22" t="s">
        <v>243</v>
      </c>
      <c r="E12" s="18"/>
      <c r="F12" s="23"/>
      <c r="G12" s="7"/>
      <c r="H12" s="7"/>
      <c r="I12" s="7"/>
      <c r="J12" s="7"/>
      <c r="K12" s="7"/>
      <c r="L12" s="7"/>
      <c r="M12" s="7"/>
      <c r="N12" s="7"/>
      <c r="O12" s="7"/>
      <c r="P12" s="7"/>
      <c r="Q12" s="7"/>
      <c r="R12" s="7"/>
      <c r="S12" s="7"/>
      <c r="T12" s="7"/>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row>
    <row r="13" spans="1:64" ht="21">
      <c r="A13" s="14"/>
      <c r="B13" s="14"/>
      <c r="C13" s="7"/>
      <c r="D13" s="22" t="s">
        <v>244</v>
      </c>
      <c r="E13" s="18"/>
      <c r="F13" s="23"/>
      <c r="G13" s="7"/>
      <c r="H13" s="7"/>
      <c r="I13" s="7"/>
      <c r="J13" s="7"/>
      <c r="K13" s="7"/>
      <c r="L13" s="7"/>
      <c r="M13" s="7"/>
      <c r="N13" s="7"/>
      <c r="O13" s="7"/>
      <c r="P13" s="7"/>
      <c r="Q13" s="7"/>
      <c r="R13" s="7"/>
      <c r="S13" s="7"/>
      <c r="T13" s="7"/>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1">
      <c r="A14" s="14"/>
      <c r="B14" s="14"/>
      <c r="C14" s="7"/>
      <c r="D14" s="22" t="s">
        <v>245</v>
      </c>
      <c r="E14" s="18"/>
      <c r="F14" s="23"/>
      <c r="G14" s="7"/>
      <c r="H14" s="7"/>
      <c r="I14" s="7"/>
      <c r="J14" s="7"/>
      <c r="K14" s="7"/>
      <c r="L14" s="7"/>
      <c r="M14" s="7"/>
      <c r="N14" s="7"/>
      <c r="O14" s="7"/>
      <c r="P14" s="7"/>
      <c r="Q14" s="7"/>
      <c r="R14" s="7"/>
      <c r="S14" s="7"/>
      <c r="T14" s="7"/>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row>
    <row r="15" spans="1:64" ht="21">
      <c r="A15" s="14"/>
      <c r="B15" s="14"/>
      <c r="C15" s="7"/>
      <c r="D15" s="22" t="s">
        <v>246</v>
      </c>
      <c r="E15" s="18"/>
      <c r="F15" s="23"/>
      <c r="G15" s="7"/>
      <c r="H15" s="7"/>
      <c r="I15" s="7"/>
      <c r="J15" s="7"/>
      <c r="K15" s="7"/>
      <c r="L15" s="7"/>
      <c r="M15" s="7"/>
      <c r="N15" s="7"/>
      <c r="O15" s="7"/>
      <c r="P15" s="7"/>
      <c r="Q15" s="7"/>
      <c r="R15" s="7"/>
      <c r="S15" s="7"/>
      <c r="T15" s="7"/>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row>
    <row r="16" spans="1:64" ht="21">
      <c r="A16" s="14"/>
      <c r="B16" s="14"/>
      <c r="C16" s="7"/>
      <c r="D16" s="22" t="s">
        <v>247</v>
      </c>
      <c r="E16" s="7"/>
      <c r="F16" s="7"/>
      <c r="G16" s="7"/>
      <c r="H16" s="7"/>
      <c r="I16" s="7"/>
      <c r="J16" s="7"/>
      <c r="K16" s="7"/>
      <c r="L16" s="7"/>
      <c r="M16" s="7"/>
      <c r="N16" s="7"/>
      <c r="O16" s="7"/>
      <c r="P16" s="7"/>
      <c r="Q16" s="7"/>
      <c r="R16" s="7"/>
      <c r="S16" s="7"/>
      <c r="T16" s="7"/>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row>
    <row r="17" spans="1:64" ht="21">
      <c r="A17" s="14"/>
      <c r="B17" s="14"/>
      <c r="C17" s="7"/>
      <c r="D17" s="22" t="s">
        <v>248</v>
      </c>
      <c r="E17" s="7"/>
      <c r="F17" s="7"/>
      <c r="G17" s="7"/>
      <c r="H17" s="7"/>
      <c r="I17" s="7"/>
      <c r="J17" s="7"/>
      <c r="K17" s="7"/>
      <c r="L17" s="7"/>
      <c r="M17" s="7"/>
      <c r="N17" s="7"/>
      <c r="O17" s="7"/>
      <c r="P17" s="7"/>
      <c r="Q17" s="7"/>
      <c r="R17" s="7"/>
      <c r="S17" s="7"/>
      <c r="T17" s="7"/>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row>
    <row r="18" spans="1:64" ht="21">
      <c r="A18" s="14"/>
      <c r="B18" s="14"/>
      <c r="C18" s="7"/>
      <c r="D18" s="22" t="s">
        <v>249</v>
      </c>
      <c r="E18" s="7"/>
      <c r="F18" s="7"/>
      <c r="G18" s="7"/>
      <c r="H18" s="7"/>
      <c r="I18" s="7"/>
      <c r="J18" s="7"/>
      <c r="K18" s="7"/>
      <c r="L18" s="7"/>
      <c r="M18" s="7"/>
      <c r="N18" s="7"/>
      <c r="O18" s="7"/>
      <c r="P18" s="7"/>
      <c r="Q18" s="7"/>
      <c r="R18" s="7"/>
      <c r="S18" s="7"/>
      <c r="T18" s="7"/>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row>
    <row r="19" spans="1:64" ht="21">
      <c r="A19" s="14"/>
      <c r="B19" s="14"/>
      <c r="C19" s="7"/>
      <c r="D19" s="22" t="s">
        <v>250</v>
      </c>
      <c r="E19" s="7"/>
      <c r="F19" s="7"/>
      <c r="G19" s="7"/>
      <c r="H19" s="7"/>
      <c r="I19" s="7"/>
      <c r="J19" s="7"/>
      <c r="K19" s="7"/>
      <c r="L19" s="7"/>
      <c r="M19" s="7"/>
      <c r="N19" s="7"/>
      <c r="O19" s="7"/>
      <c r="P19" s="7"/>
      <c r="Q19" s="7"/>
      <c r="R19" s="7"/>
      <c r="S19" s="7"/>
      <c r="T19" s="7"/>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row>
    <row r="20" spans="1:64" ht="21">
      <c r="A20" s="14"/>
      <c r="B20" s="14"/>
      <c r="C20" s="7"/>
      <c r="D20" s="22" t="s">
        <v>253</v>
      </c>
      <c r="E20" s="7"/>
      <c r="F20" s="7"/>
      <c r="G20" s="7"/>
      <c r="H20" s="7"/>
      <c r="I20" s="7"/>
      <c r="J20" s="7"/>
      <c r="K20" s="7"/>
      <c r="L20" s="7"/>
      <c r="M20" s="7"/>
      <c r="N20" s="7"/>
      <c r="O20" s="7"/>
      <c r="P20" s="7"/>
      <c r="Q20" s="18"/>
      <c r="R20" s="7"/>
      <c r="S20" s="7"/>
      <c r="T20" s="7"/>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row>
    <row r="21" spans="1:64" ht="21">
      <c r="A21" s="14"/>
      <c r="B21" s="14"/>
      <c r="C21" s="7"/>
      <c r="D21" s="22" t="s">
        <v>254</v>
      </c>
      <c r="E21" s="7"/>
      <c r="F21" s="7"/>
      <c r="G21" s="7"/>
      <c r="H21" s="7"/>
      <c r="I21" s="7"/>
      <c r="J21" s="7"/>
      <c r="K21" s="7"/>
      <c r="L21" s="7"/>
      <c r="M21" s="7"/>
      <c r="N21" s="7"/>
      <c r="O21" s="7"/>
      <c r="P21" s="25" t="s">
        <v>251</v>
      </c>
      <c r="Q21" s="24"/>
      <c r="R21" s="7"/>
      <c r="S21" s="7"/>
      <c r="T21" s="7"/>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row>
    <row r="22" spans="1:64" ht="21">
      <c r="A22" s="14"/>
      <c r="B22" s="14"/>
      <c r="C22" s="7"/>
      <c r="D22" s="22" t="s">
        <v>255</v>
      </c>
      <c r="E22" s="7"/>
      <c r="F22" s="7"/>
      <c r="G22" s="7"/>
      <c r="H22" s="7"/>
      <c r="I22" s="7"/>
      <c r="J22" s="7"/>
      <c r="K22" s="7"/>
      <c r="L22" s="7"/>
      <c r="M22" s="7"/>
      <c r="N22" s="7"/>
      <c r="O22" s="7"/>
      <c r="P22" s="26" t="s">
        <v>252</v>
      </c>
      <c r="Q22" s="7"/>
      <c r="R22" s="7"/>
      <c r="S22" s="7"/>
      <c r="T22" s="7"/>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row>
    <row r="23" spans="1:64" ht="21">
      <c r="A23" s="14"/>
      <c r="B23" s="14"/>
      <c r="C23" s="7"/>
      <c r="D23" s="22"/>
      <c r="E23" s="7"/>
      <c r="F23" s="7"/>
      <c r="G23" s="7"/>
      <c r="H23" s="7"/>
      <c r="I23" s="7"/>
      <c r="J23" s="7"/>
      <c r="K23" s="7"/>
      <c r="L23" s="7"/>
      <c r="M23" s="7"/>
      <c r="N23" s="7"/>
      <c r="O23" s="7"/>
      <c r="P23" s="7"/>
      <c r="Q23" s="7"/>
      <c r="R23" s="26"/>
      <c r="S23" s="7"/>
      <c r="T23" s="7"/>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row>
    <row r="24" spans="1:64">
      <c r="A24" s="14"/>
      <c r="B24" s="14"/>
      <c r="C24" s="7"/>
      <c r="D24" s="7"/>
      <c r="E24" s="7"/>
      <c r="F24" s="7"/>
      <c r="G24" s="7"/>
      <c r="H24" s="7"/>
      <c r="I24" s="7"/>
      <c r="J24" s="7"/>
      <c r="K24" s="7"/>
      <c r="L24" s="7"/>
      <c r="M24" s="7"/>
      <c r="N24" s="7"/>
      <c r="O24" s="7"/>
      <c r="P24" s="7"/>
      <c r="Q24" s="7"/>
      <c r="R24" s="7"/>
      <c r="S24" s="7"/>
      <c r="T24" s="7"/>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row>
    <row r="25" spans="1:64" ht="9"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row>
    <row r="26" spans="1:64" ht="5.25" customHeight="1">
      <c r="A26" s="14"/>
      <c r="B26" s="14"/>
      <c r="C26" s="14"/>
      <c r="D26" s="14"/>
      <c r="E26" s="14"/>
      <c r="F26" s="14"/>
      <c r="G26" s="14"/>
      <c r="H26" s="27"/>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row>
    <row r="27" spans="1:64">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64">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row>
    <row r="29" spans="1:64">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row>
    <row r="30" spans="1:64">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row>
    <row r="31" spans="1:64">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row>
    <row r="32" spans="1:64">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row>
    <row r="33" spans="1:64">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64">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row>
    <row r="35" spans="1:64">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row>
    <row r="36" spans="1:64">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row>
    <row r="37" spans="1:64">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row>
    <row r="38" spans="1:64">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row>
    <row r="39" spans="1:64">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row>
    <row r="40" spans="1:64">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row>
    <row r="41" spans="1:64">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row>
    <row r="42" spans="1:64">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row>
    <row r="43" spans="1:64">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row>
    <row r="44" spans="1:64">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row>
    <row r="45" spans="1:64">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row>
    <row r="46" spans="1:64">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row>
    <row r="47" spans="1:64">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row>
    <row r="48" spans="1:64">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row>
    <row r="49" spans="1:64">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row>
    <row r="50" spans="1:64">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row>
    <row r="51" spans="1:64">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row>
    <row r="52" spans="1:64">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row>
    <row r="53" spans="1:64">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row>
    <row r="54" spans="1:64">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row>
    <row r="55" spans="1:64">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row>
    <row r="56" spans="1:64">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row>
    <row r="57" spans="1:64">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row>
    <row r="58" spans="1:64">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row>
    <row r="59" spans="1:64">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row>
    <row r="60" spans="1:64">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row>
    <row r="61" spans="1:64">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row>
    <row r="62" spans="1:64">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row>
    <row r="63" spans="1:64">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row>
    <row r="64" spans="1:64">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row>
    <row r="65" spans="1:64">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row>
    <row r="66" spans="1:64">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row>
    <row r="67" spans="1:64">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row>
    <row r="68" spans="1:64">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row>
    <row r="69" spans="1:64">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row>
    <row r="70" spans="1:64">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row>
    <row r="71" spans="1:64">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row>
    <row r="72" spans="1:64">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row>
    <row r="73" spans="1:64">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row>
    <row r="74" spans="1:64">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row>
    <row r="75" spans="1:64">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row>
    <row r="76" spans="1:64">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row>
    <row r="77" spans="1:64">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row>
    <row r="78" spans="1:64">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row>
    <row r="79" spans="1:64">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row>
    <row r="80" spans="1:64">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row>
    <row r="81" spans="1:64">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row>
    <row r="82" spans="1:64">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row>
    <row r="83" spans="1:64">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row>
    <row r="84" spans="1:64">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row>
    <row r="85" spans="1:64">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row>
    <row r="86" spans="1:64">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row>
    <row r="87" spans="1:64">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row>
    <row r="88" spans="1:64">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row>
    <row r="89" spans="1:64">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row>
    <row r="90" spans="1:64">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row>
    <row r="91" spans="1:64">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row>
    <row r="92" spans="1:64">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row>
    <row r="93" spans="1:64">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row>
    <row r="94" spans="1:64">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row>
    <row r="95" spans="1:64">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row>
    <row r="96" spans="1:64">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row>
    <row r="97" spans="1:64">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row>
    <row r="98" spans="1:64">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row>
    <row r="99" spans="1:6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row>
    <row r="100" spans="1:64">
      <c r="AC100" s="14"/>
      <c r="AD100" s="14"/>
    </row>
    <row r="101" spans="1:64">
      <c r="AC101" s="14"/>
      <c r="AD101" s="14"/>
    </row>
  </sheetData>
  <hyperlinks>
    <hyperlink ref="P22" r:id="rId1" xr:uid="{F640AA68-8149-40A9-A59B-F8DFAE890426}"/>
    <hyperlink ref="D13" location="'Balance Sheet'!A1" display="2. Balance Sheet" xr:uid="{8E64CA2E-FE09-4A09-9577-CE36922C163A}"/>
    <hyperlink ref="D11" location="Dashboard!A1" display="1. Dashboard" xr:uid="{43C60EB9-3FE9-4D37-8EC3-2D9BB8F23916}"/>
    <hyperlink ref="D12" location="KPIs!A1" display="2. KPIs" xr:uid="{349FBE03-0C1F-4542-8B16-BDF740A8A281}"/>
    <hyperlink ref="D14" location="'P&amp;L'!A1" display="4. Income Statement" xr:uid="{68C2FA34-25B0-4D65-A85F-74D4CEE2DE8D}"/>
    <hyperlink ref="D15" location="'NII NFI'!A1" display="5. NII-Fees" xr:uid="{96119E40-E6D6-48CF-B46E-29B7F0058510}"/>
    <hyperlink ref="D16" location="Loans!A1" display="6. Loan Book" xr:uid="{8D9ABC5B-567D-44AD-A5DD-6910DC8EA904}"/>
    <hyperlink ref="D17" location="'Customer Funds'!A1" display="7. Customer Funds" xr:uid="{E20433B1-8E48-4F1A-9533-C223A1CAD961}"/>
    <hyperlink ref="D18" location="Securities!A1" display="8. Securities" xr:uid="{FC59CDAD-DCBD-4151-83BE-5BE078D23C95}"/>
    <hyperlink ref="D19" location="Capital!A1" display="9. Capital" xr:uid="{11DFEC58-C085-4DFA-B11F-072BF8725524}"/>
    <hyperlink ref="D22" location="Glossary!A1" display="10. Glossary" xr:uid="{6B962CE8-4843-4D3E-963B-4C686B959338}"/>
    <hyperlink ref="D20" location="'Asset Quality'!A1" display="10. Asset Quality" xr:uid="{6DFFFD02-528B-4F86-AC55-C1D40BB1D3AE}"/>
    <hyperlink ref="D21" location="'IFRS9 stages'!A1" display="11. IFRS 9 stages" xr:uid="{BF5068BE-09A7-4E1C-844A-4630220099AB}"/>
  </hyperlinks>
  <printOptions horizontalCentered="1"/>
  <pageMargins left="0.70866141732283472" right="0.70866141732283472" top="0.74803149606299213" bottom="0.74803149606299213" header="0.31496062992125984" footer="0.31496062992125984"/>
  <pageSetup paperSize="9" scale="62" orientation="landscape" r:id="rId2"/>
  <headerFooter>
    <oddFooter>&amp;L&amp;12&amp;D &amp;T&amp;C&amp;12Page &amp;P of &amp;N&amp;R&amp;"-,Bold"&amp;12Optima bank&amp;"-,Regular"
Results factsheet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5"/>
  </sheetPr>
  <dimension ref="C1:V43"/>
  <sheetViews>
    <sheetView view="pageBreakPreview" zoomScale="85" zoomScaleNormal="85" zoomScaleSheetLayoutView="85" workbookViewId="0">
      <pane ySplit="7" topLeftCell="A8" activePane="bottomLeft" state="frozen"/>
      <selection activeCell="X22" sqref="X22"/>
      <selection pane="bottomLeft" activeCell="M8" sqref="M8"/>
    </sheetView>
  </sheetViews>
  <sheetFormatPr defaultColWidth="9.42578125" defaultRowHeight="15.75"/>
  <cols>
    <col min="1" max="1" width="5.42578125" style="33" customWidth="1"/>
    <col min="2" max="2" width="4.5703125" style="33" customWidth="1"/>
    <col min="3" max="3" width="35.5703125" style="33" customWidth="1"/>
    <col min="4" max="8" width="15.42578125" style="149" customWidth="1"/>
    <col min="9" max="10" width="16.42578125" style="149" bestFit="1" customWidth="1"/>
    <col min="11" max="11" width="16.42578125" style="149" customWidth="1"/>
    <col min="12" max="12" width="5.140625" style="33" customWidth="1"/>
    <col min="13" max="13" width="11.5703125" style="33" bestFit="1" customWidth="1"/>
    <col min="14" max="15" width="14.42578125" style="33" bestFit="1" customWidth="1"/>
    <col min="16" max="16" width="26" style="33" bestFit="1" customWidth="1"/>
    <col min="17" max="17" width="27.140625" style="33" bestFit="1" customWidth="1"/>
    <col min="18" max="16384" width="9.42578125" style="33"/>
  </cols>
  <sheetData>
    <row r="1" spans="3:22" ht="18.75" customHeight="1">
      <c r="C1" s="31"/>
      <c r="D1" s="145"/>
      <c r="E1" s="145"/>
      <c r="F1" s="145"/>
      <c r="G1" s="145"/>
      <c r="H1" s="145"/>
      <c r="I1" s="145"/>
      <c r="J1" s="145"/>
      <c r="K1" s="145"/>
    </row>
    <row r="2" spans="3:22" ht="15.75" customHeight="1">
      <c r="C2" s="31"/>
      <c r="D2" s="145"/>
      <c r="E2" s="145"/>
      <c r="F2" s="145"/>
      <c r="G2" s="145"/>
      <c r="H2" s="145"/>
      <c r="I2" s="145"/>
      <c r="J2" s="145"/>
      <c r="K2" s="145"/>
    </row>
    <row r="3" spans="3:22">
      <c r="C3" s="31"/>
      <c r="D3" s="145"/>
      <c r="E3" s="145"/>
      <c r="F3" s="145"/>
      <c r="G3" s="145"/>
      <c r="H3" s="145"/>
      <c r="I3" s="145"/>
      <c r="J3" s="145"/>
      <c r="K3" s="145"/>
      <c r="Q3" s="123"/>
    </row>
    <row r="4" spans="3:22" ht="23.25" customHeight="1">
      <c r="C4" s="127"/>
      <c r="D4" s="188"/>
      <c r="E4" s="188"/>
      <c r="F4" s="188"/>
      <c r="G4" s="188"/>
      <c r="H4" s="188"/>
      <c r="I4" s="188"/>
      <c r="J4" s="188"/>
      <c r="K4" s="188"/>
      <c r="P4" s="56"/>
      <c r="Q4" s="86"/>
    </row>
    <row r="5" spans="3:22" ht="23.25" customHeight="1">
      <c r="C5" s="6" t="s">
        <v>71</v>
      </c>
      <c r="D5" s="188"/>
      <c r="E5" s="188"/>
      <c r="F5" s="188"/>
      <c r="G5" s="188"/>
      <c r="H5" s="188"/>
      <c r="I5" s="188"/>
      <c r="J5" s="188"/>
      <c r="K5" s="188"/>
      <c r="M5" s="34"/>
    </row>
    <row r="6" spans="3:22" ht="23.25" customHeight="1">
      <c r="C6" s="127"/>
      <c r="D6" s="188"/>
      <c r="E6" s="188"/>
      <c r="F6" s="188"/>
      <c r="G6" s="188"/>
      <c r="H6" s="188"/>
      <c r="I6" s="188"/>
      <c r="J6" s="188"/>
      <c r="K6" s="188"/>
      <c r="M6" s="43" t="s">
        <v>82</v>
      </c>
      <c r="O6" s="133"/>
      <c r="P6" s="56"/>
      <c r="Q6" s="320"/>
    </row>
    <row r="7" spans="3:22">
      <c r="C7" s="32" t="s">
        <v>3</v>
      </c>
      <c r="D7" s="189" t="s">
        <v>83</v>
      </c>
      <c r="E7" s="189" t="s">
        <v>181</v>
      </c>
      <c r="F7" s="189" t="s">
        <v>189</v>
      </c>
      <c r="G7" s="189" t="s">
        <v>259</v>
      </c>
      <c r="H7" s="189" t="s">
        <v>264</v>
      </c>
      <c r="I7" s="189" t="s">
        <v>269</v>
      </c>
      <c r="J7" s="189" t="s">
        <v>275</v>
      </c>
      <c r="K7" s="189" t="s">
        <v>282</v>
      </c>
      <c r="O7" s="86"/>
    </row>
    <row r="8" spans="3:22">
      <c r="C8" s="190"/>
      <c r="O8" s="86"/>
    </row>
    <row r="9" spans="3:22" ht="20.100000000000001" customHeight="1">
      <c r="C9" s="99" t="s">
        <v>73</v>
      </c>
      <c r="D9" s="158"/>
      <c r="E9" s="158"/>
      <c r="F9" s="158"/>
      <c r="G9" s="158"/>
      <c r="H9" s="158"/>
      <c r="I9" s="158"/>
      <c r="J9" s="158"/>
      <c r="K9" s="158"/>
      <c r="O9" s="86"/>
      <c r="Q9" s="123"/>
      <c r="S9" s="123"/>
    </row>
    <row r="10" spans="3:22" ht="20.100000000000001" customHeight="1">
      <c r="C10" s="129" t="s">
        <v>74</v>
      </c>
      <c r="D10" s="148">
        <v>467.81734499999999</v>
      </c>
      <c r="E10" s="148">
        <v>491.39205700000002</v>
      </c>
      <c r="F10" s="148">
        <f>517.201434055328</f>
        <v>517.20143405532804</v>
      </c>
      <c r="G10" s="148">
        <v>546.55712428809602</v>
      </c>
      <c r="H10" s="148">
        <v>568.16496854000002</v>
      </c>
      <c r="I10" s="148">
        <v>594.99387271600006</v>
      </c>
      <c r="J10" s="148">
        <v>624.31212196600006</v>
      </c>
      <c r="K10" s="148">
        <v>654.24715100000003</v>
      </c>
      <c r="L10" s="135"/>
      <c r="M10" s="135"/>
      <c r="N10" s="135"/>
      <c r="O10" s="135"/>
      <c r="P10" s="315"/>
      <c r="Q10" s="65"/>
      <c r="R10" s="315"/>
      <c r="S10" s="123"/>
      <c r="V10" s="65"/>
    </row>
    <row r="11" spans="3:22" ht="20.100000000000001" customHeight="1">
      <c r="C11" s="129" t="s">
        <v>75</v>
      </c>
      <c r="D11" s="148">
        <v>467.81734499999999</v>
      </c>
      <c r="E11" s="148">
        <v>491.39205700000002</v>
      </c>
      <c r="F11" s="148">
        <v>517.20143405532804</v>
      </c>
      <c r="G11" s="148">
        <v>546.55712428809602</v>
      </c>
      <c r="H11" s="148">
        <v>568.16496854000002</v>
      </c>
      <c r="I11" s="148">
        <v>594.99387271600006</v>
      </c>
      <c r="J11" s="148">
        <v>772.95461466600011</v>
      </c>
      <c r="K11" s="148">
        <v>802.91541500000005</v>
      </c>
      <c r="M11" s="135"/>
      <c r="N11" s="135"/>
      <c r="O11" s="133"/>
      <c r="P11" s="271"/>
      <c r="Q11" s="65"/>
      <c r="U11" s="133"/>
      <c r="V11" s="86"/>
    </row>
    <row r="12" spans="3:22" ht="20.100000000000001" customHeight="1">
      <c r="C12" s="129" t="s">
        <v>76</v>
      </c>
      <c r="D12" s="148">
        <f>2684.4857063618</f>
        <v>2684.4857063618001</v>
      </c>
      <c r="E12" s="149">
        <v>3090.9065120814334</v>
      </c>
      <c r="F12" s="149">
        <v>3268.5898229065601</v>
      </c>
      <c r="G12" s="149">
        <v>3509.0329795446187</v>
      </c>
      <c r="H12" s="149">
        <v>3986.1071112471909</v>
      </c>
      <c r="I12" s="149">
        <v>4433.2704184265804</v>
      </c>
      <c r="J12" s="149">
        <v>4712.1114135012158</v>
      </c>
      <c r="K12" s="149">
        <v>4940.032821214314</v>
      </c>
      <c r="M12" s="49"/>
      <c r="N12" s="162"/>
      <c r="O12" s="86"/>
      <c r="P12" s="271"/>
      <c r="Q12" s="65"/>
      <c r="R12" s="123"/>
      <c r="U12" s="86"/>
      <c r="V12" s="86"/>
    </row>
    <row r="13" spans="3:22" ht="20.100000000000001" customHeight="1">
      <c r="C13" s="132" t="s">
        <v>77</v>
      </c>
      <c r="D13" s="191">
        <v>0.17426702771832225</v>
      </c>
      <c r="E13" s="191">
        <f>E10/E12</f>
        <v>0.15897991578823065</v>
      </c>
      <c r="F13" s="191">
        <f>F10/F12</f>
        <v>0.15823381399242439</v>
      </c>
      <c r="G13" s="191">
        <f>G10/G12</f>
        <v>0.15575719221625126</v>
      </c>
      <c r="H13" s="191">
        <v>0.14253630238306117</v>
      </c>
      <c r="I13" s="191">
        <v>0.13421104885525353</v>
      </c>
      <c r="J13" s="191">
        <v>0.13249095090943969</v>
      </c>
      <c r="K13" s="191">
        <v>0.13240403193829328</v>
      </c>
      <c r="L13" s="65"/>
      <c r="M13" s="49"/>
      <c r="N13" s="192"/>
      <c r="O13" s="86"/>
      <c r="P13" s="315"/>
      <c r="Q13" s="123"/>
      <c r="R13" s="315"/>
      <c r="V13" s="86"/>
    </row>
    <row r="14" spans="3:22" ht="20.100000000000001" customHeight="1">
      <c r="C14" s="132" t="s">
        <v>72</v>
      </c>
      <c r="D14" s="191">
        <v>0.17426702771832225</v>
      </c>
      <c r="E14" s="191">
        <f>E11/E12</f>
        <v>0.15897991578823065</v>
      </c>
      <c r="F14" s="191">
        <f>F10/F12</f>
        <v>0.15823381399242439</v>
      </c>
      <c r="G14" s="191">
        <f>G11/G12</f>
        <v>0.15575719221625126</v>
      </c>
      <c r="H14" s="191">
        <v>0.14253630238306117</v>
      </c>
      <c r="I14" s="191">
        <v>0.13421104885525353</v>
      </c>
      <c r="J14" s="191">
        <v>0.16403572556695464</v>
      </c>
      <c r="K14" s="191">
        <v>0.16249094564480268</v>
      </c>
      <c r="M14" s="49"/>
      <c r="N14" s="149"/>
      <c r="O14" s="86"/>
      <c r="P14" s="315"/>
      <c r="Q14" s="123"/>
      <c r="R14" s="123"/>
      <c r="V14" s="123"/>
    </row>
    <row r="15" spans="3:22" ht="20.100000000000001" customHeight="1">
      <c r="C15" s="193"/>
      <c r="M15" s="49"/>
      <c r="N15" s="149"/>
      <c r="O15" s="86"/>
      <c r="R15" s="123"/>
      <c r="S15" s="123"/>
      <c r="U15" s="86"/>
      <c r="V15" s="123"/>
    </row>
    <row r="16" spans="3:22" ht="20.100000000000001" customHeight="1">
      <c r="C16" s="99" t="s">
        <v>78</v>
      </c>
      <c r="D16" s="158"/>
      <c r="E16" s="158"/>
      <c r="F16" s="158"/>
      <c r="G16" s="158"/>
      <c r="H16" s="158"/>
      <c r="I16" s="158"/>
      <c r="J16" s="158"/>
      <c r="K16" s="158"/>
      <c r="M16" s="49"/>
      <c r="N16" s="149"/>
      <c r="O16" s="135"/>
      <c r="P16" s="123"/>
      <c r="U16" s="86"/>
      <c r="V16" s="123"/>
    </row>
    <row r="17" spans="3:18" ht="20.100000000000001" customHeight="1">
      <c r="C17" s="129" t="s">
        <v>74</v>
      </c>
      <c r="D17" s="135">
        <v>476.38454054581001</v>
      </c>
      <c r="E17" s="135">
        <v>494.72039774157997</v>
      </c>
      <c r="F17" s="135">
        <v>521.89870408532795</v>
      </c>
      <c r="G17" s="135">
        <v>551.25439431809605</v>
      </c>
      <c r="H17" s="135">
        <v>574.20467375999999</v>
      </c>
      <c r="I17" s="135">
        <v>594.99387271600006</v>
      </c>
      <c r="J17" s="135">
        <v>624.31212196600006</v>
      </c>
      <c r="K17" s="135">
        <v>654.24715100000003</v>
      </c>
      <c r="M17" s="135"/>
      <c r="N17" s="135"/>
      <c r="O17" s="133"/>
      <c r="P17" s="86"/>
      <c r="R17" s="123"/>
    </row>
    <row r="18" spans="3:18" ht="20.100000000000001" customHeight="1">
      <c r="C18" s="129" t="s">
        <v>75</v>
      </c>
      <c r="D18" s="135">
        <v>476.38454054581001</v>
      </c>
      <c r="E18" s="135">
        <v>494.72039774157997</v>
      </c>
      <c r="F18" s="135">
        <v>521.89870408532795</v>
      </c>
      <c r="G18" s="135">
        <v>551.25439431809605</v>
      </c>
      <c r="H18" s="135">
        <v>574.20467375999999</v>
      </c>
      <c r="I18" s="135">
        <v>594.99387271600006</v>
      </c>
      <c r="J18" s="135">
        <v>772.95461466600011</v>
      </c>
      <c r="K18" s="135">
        <v>802.91541500000005</v>
      </c>
      <c r="O18" s="86"/>
      <c r="P18" s="271"/>
      <c r="R18" s="123"/>
    </row>
    <row r="19" spans="3:18" ht="20.100000000000001" customHeight="1">
      <c r="C19" s="129" t="s">
        <v>76</v>
      </c>
      <c r="D19" s="135">
        <v>2687.7438707255301</v>
      </c>
      <c r="E19" s="149">
        <f>SUM(E25:E27)/1000</f>
        <v>3092.2748449686942</v>
      </c>
      <c r="F19" s="149">
        <v>3270.20111716462</v>
      </c>
      <c r="G19" s="149">
        <v>3511.2855266042102</v>
      </c>
      <c r="H19" s="149">
        <v>3988.2488734653698</v>
      </c>
      <c r="I19" s="149">
        <v>4433.2704184265804</v>
      </c>
      <c r="J19" s="149">
        <v>4712.1114135012158</v>
      </c>
      <c r="K19" s="149">
        <v>4940.032821214314</v>
      </c>
      <c r="O19" s="86"/>
      <c r="P19" s="65"/>
    </row>
    <row r="20" spans="3:18" ht="20.100000000000001" customHeight="1">
      <c r="C20" s="132" t="s">
        <v>77</v>
      </c>
      <c r="D20" s="194">
        <v>0.17724328040871518</v>
      </c>
      <c r="E20" s="191">
        <f>E17/E19</f>
        <v>0.159985907639005</v>
      </c>
      <c r="F20" s="191">
        <f>F17/F19</f>
        <v>0.15959223466287376</v>
      </c>
      <c r="G20" s="191">
        <f>G17/G19</f>
        <v>0.15699503504951881</v>
      </c>
      <c r="H20" s="191">
        <v>0.14397413300365991</v>
      </c>
      <c r="I20" s="191">
        <v>0.13421104885525353</v>
      </c>
      <c r="J20" s="191">
        <v>0.13249095090943969</v>
      </c>
      <c r="K20" s="191">
        <v>0.13240403193829328</v>
      </c>
      <c r="N20" s="65"/>
      <c r="O20" s="86"/>
      <c r="P20" s="123"/>
    </row>
    <row r="21" spans="3:18" ht="20.100000000000001" customHeight="1">
      <c r="C21" s="132" t="s">
        <v>72</v>
      </c>
      <c r="D21" s="194">
        <v>0.17724328040871518</v>
      </c>
      <c r="E21" s="191">
        <f>E18/E19</f>
        <v>0.159985907639005</v>
      </c>
      <c r="F21" s="191">
        <f>F18/F19</f>
        <v>0.15959223466287376</v>
      </c>
      <c r="G21" s="191">
        <f>G18/G19</f>
        <v>0.15699503504951881</v>
      </c>
      <c r="H21" s="191">
        <v>0.14397413300365991</v>
      </c>
      <c r="I21" s="191">
        <v>0.13421104885525353</v>
      </c>
      <c r="J21" s="191">
        <v>0.16403572556695464</v>
      </c>
      <c r="K21" s="191">
        <v>0.16249094564480268</v>
      </c>
    </row>
    <row r="22" spans="3:18" ht="20.100000000000001" customHeight="1">
      <c r="C22" s="129"/>
    </row>
    <row r="23" spans="3:18" ht="27.75" customHeight="1">
      <c r="C23" s="193" t="s">
        <v>263</v>
      </c>
    </row>
    <row r="24" spans="3:18" ht="20.100000000000001" customHeight="1">
      <c r="C24" s="53" t="s">
        <v>8</v>
      </c>
      <c r="D24" s="195"/>
      <c r="E24" s="195"/>
      <c r="F24" s="195"/>
      <c r="G24" s="195"/>
      <c r="H24" s="195"/>
      <c r="I24" s="195"/>
      <c r="J24" s="195"/>
      <c r="K24" s="195"/>
      <c r="M24" s="196"/>
    </row>
    <row r="25" spans="3:18" ht="20.100000000000001" customHeight="1">
      <c r="C25" s="39" t="s">
        <v>79</v>
      </c>
      <c r="D25" s="197">
        <v>2314899.8023533206</v>
      </c>
      <c r="E25" s="197">
        <v>2716191.1047841287</v>
      </c>
      <c r="F25" s="197">
        <v>2899909.4273559777</v>
      </c>
      <c r="G25" s="197">
        <v>3157299.0874667433</v>
      </c>
      <c r="H25" s="197">
        <v>3540912.1831666902</v>
      </c>
      <c r="I25" s="197">
        <v>4085541.6423190814</v>
      </c>
      <c r="J25" s="197">
        <v>4376221.9178840723</v>
      </c>
      <c r="K25" s="197">
        <v>4601494.3227227293</v>
      </c>
      <c r="M25" s="196"/>
      <c r="N25" s="196"/>
      <c r="O25" s="122"/>
    </row>
    <row r="26" spans="3:18" ht="20.100000000000001" customHeight="1">
      <c r="C26" s="39" t="s">
        <v>80</v>
      </c>
      <c r="D26" s="197">
        <v>161132.54459313108</v>
      </c>
      <c r="E26" s="197">
        <v>165287.06756057197</v>
      </c>
      <c r="F26" s="197">
        <v>159495.01718465012</v>
      </c>
      <c r="G26" s="197">
        <v>143189.76651746401</v>
      </c>
      <c r="H26" s="197">
        <v>107380.38989074031</v>
      </c>
      <c r="I26" s="197">
        <v>133482.56078964623</v>
      </c>
      <c r="J26" s="197">
        <v>121643.28029929327</v>
      </c>
      <c r="K26" s="197">
        <v>124292.28317373361</v>
      </c>
      <c r="M26" s="196"/>
      <c r="O26" s="122"/>
    </row>
    <row r="27" spans="3:18" ht="20.100000000000001" customHeight="1">
      <c r="C27" s="39" t="s">
        <v>81</v>
      </c>
      <c r="D27" s="197">
        <v>210796.67262399313</v>
      </c>
      <c r="E27" s="197">
        <v>210796.67262399313</v>
      </c>
      <c r="F27" s="197">
        <v>210796.67262399313</v>
      </c>
      <c r="G27" s="197">
        <v>210796.67262399313</v>
      </c>
      <c r="H27" s="197">
        <v>339956.30040794302</v>
      </c>
      <c r="I27" s="197">
        <v>214246.21531785117</v>
      </c>
      <c r="J27" s="197">
        <v>214246.21531785117</v>
      </c>
      <c r="K27" s="197">
        <v>214246.21531785117</v>
      </c>
      <c r="M27" s="196"/>
      <c r="O27" s="122"/>
    </row>
    <row r="28" spans="3:18" ht="4.5" customHeight="1">
      <c r="C28" s="53"/>
      <c r="D28" s="195"/>
      <c r="E28" s="195"/>
      <c r="F28" s="195"/>
      <c r="G28" s="195"/>
      <c r="H28" s="195"/>
      <c r="I28" s="195"/>
      <c r="J28" s="195"/>
      <c r="K28" s="195"/>
      <c r="L28" s="135"/>
      <c r="M28" s="196"/>
      <c r="O28" s="122"/>
    </row>
    <row r="29" spans="3:18">
      <c r="D29" s="199"/>
      <c r="E29" s="199"/>
      <c r="F29" s="199"/>
      <c r="G29" s="199"/>
      <c r="H29" s="199"/>
      <c r="I29" s="199"/>
      <c r="J29" s="199"/>
      <c r="K29" s="199"/>
      <c r="L29" s="65"/>
      <c r="M29" s="196"/>
      <c r="O29" s="122"/>
    </row>
    <row r="30" spans="3:18">
      <c r="D30" s="198"/>
      <c r="E30" s="198"/>
      <c r="F30" s="198"/>
      <c r="G30" s="198"/>
      <c r="H30" s="198"/>
      <c r="I30" s="198"/>
      <c r="J30" s="198"/>
      <c r="K30" s="198"/>
      <c r="L30" s="196"/>
      <c r="N30" s="56"/>
    </row>
    <row r="31" spans="3:18">
      <c r="D31" s="162"/>
      <c r="E31" s="162"/>
      <c r="F31" s="162"/>
      <c r="G31" s="200"/>
      <c r="H31" s="200"/>
      <c r="I31" s="200"/>
      <c r="J31" s="200"/>
      <c r="K31" s="200"/>
      <c r="L31" s="162"/>
      <c r="N31" s="166"/>
    </row>
    <row r="32" spans="3:18">
      <c r="E32" s="162"/>
      <c r="F32" s="162"/>
      <c r="G32" s="162"/>
      <c r="H32" s="162"/>
      <c r="I32" s="162"/>
      <c r="J32" s="162"/>
      <c r="K32" s="162"/>
      <c r="N32" s="166"/>
    </row>
    <row r="33" spans="4:14">
      <c r="E33" s="162"/>
      <c r="F33" s="162"/>
      <c r="G33" s="162"/>
      <c r="H33" s="277"/>
      <c r="I33" s="199"/>
      <c r="J33" s="199"/>
      <c r="K33" s="199"/>
      <c r="L33" s="46"/>
      <c r="N33" s="166"/>
    </row>
    <row r="34" spans="4:14">
      <c r="D34" s="162"/>
      <c r="E34" s="162"/>
      <c r="F34" s="162"/>
      <c r="G34" s="162"/>
      <c r="H34" s="277"/>
      <c r="I34" s="162"/>
      <c r="J34" s="162"/>
      <c r="K34" s="162"/>
      <c r="N34" s="166"/>
    </row>
    <row r="35" spans="4:14">
      <c r="E35" s="162"/>
      <c r="F35" s="162"/>
      <c r="G35" s="162"/>
      <c r="H35" s="277"/>
      <c r="I35" s="162"/>
      <c r="J35" s="162"/>
      <c r="K35" s="162"/>
      <c r="N35" s="166"/>
    </row>
    <row r="36" spans="4:14">
      <c r="D36" s="162"/>
      <c r="E36" s="162"/>
      <c r="F36" s="162"/>
      <c r="G36" s="162"/>
      <c r="H36" s="277"/>
      <c r="I36" s="199"/>
      <c r="J36" s="199"/>
      <c r="K36" s="199"/>
      <c r="N36" s="80"/>
    </row>
    <row r="37" spans="4:14">
      <c r="E37" s="162"/>
      <c r="F37" s="162"/>
      <c r="G37" s="162"/>
      <c r="H37" s="278"/>
      <c r="I37" s="162"/>
      <c r="J37" s="162"/>
      <c r="K37" s="162"/>
      <c r="N37" s="135"/>
    </row>
    <row r="38" spans="4:14">
      <c r="E38" s="200"/>
      <c r="I38" s="162"/>
      <c r="J38" s="162"/>
      <c r="K38" s="162"/>
    </row>
    <row r="39" spans="4:14">
      <c r="D39" s="162"/>
      <c r="E39" s="200"/>
      <c r="N39" s="122"/>
    </row>
    <row r="40" spans="4:14">
      <c r="D40" s="162"/>
      <c r="E40" s="200"/>
      <c r="N40" s="166"/>
    </row>
    <row r="41" spans="4:14">
      <c r="E41" s="200"/>
      <c r="N41" s="80"/>
    </row>
    <row r="42" spans="4:14">
      <c r="E42" s="200"/>
      <c r="N42" s="80"/>
    </row>
    <row r="43" spans="4:14">
      <c r="N43" s="122"/>
    </row>
  </sheetData>
  <hyperlinks>
    <hyperlink ref="M6" location="Cover!A1" display="cover" xr:uid="{A545F7A1-2612-4F4F-AC93-9D809B6FDFC6}"/>
  </hyperlinks>
  <printOptions horizontalCentered="1" verticalCentered="1"/>
  <pageMargins left="0.11811023622047245" right="0.11811023622047245" top="0.15748031496062992" bottom="0.15748031496062992" header="0.31496062992125984" footer="0.31496062992125984"/>
  <pageSetup paperSize="9" scale="60" orientation="landscape" r:id="rId1"/>
  <headerFooter>
    <oddFooter>&amp;L&amp;12&amp;D &amp;T&amp;C&amp;12Page &amp;P of &amp;N&amp;R&amp;"-,Bold"&amp;12Optima bank&amp;"-,Regular"
Results factsheet</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CEE2-DBCE-41ED-8EC7-92EDE5A12FE8}">
  <sheetPr>
    <tabColor rgb="FF92D050"/>
    <pageSetUpPr fitToPage="1"/>
  </sheetPr>
  <dimension ref="C1:Y82"/>
  <sheetViews>
    <sheetView view="pageBreakPreview" zoomScale="90" zoomScaleNormal="85" zoomScaleSheetLayoutView="90" workbookViewId="0">
      <pane ySplit="7" topLeftCell="A8" activePane="bottomLeft" state="frozen"/>
      <selection activeCell="X22" sqref="X22"/>
      <selection pane="bottomLeft" activeCell="Q13" sqref="Q13"/>
    </sheetView>
  </sheetViews>
  <sheetFormatPr defaultColWidth="9.42578125" defaultRowHeight="15.75"/>
  <cols>
    <col min="1" max="1" width="5.42578125" style="202" customWidth="1"/>
    <col min="2" max="2" width="4.5703125" style="202" customWidth="1"/>
    <col min="3" max="3" width="40.42578125" style="202" customWidth="1"/>
    <col min="4" max="4" width="15.42578125" style="202" hidden="1" customWidth="1"/>
    <col min="5" max="5" width="14.42578125" style="202" hidden="1" customWidth="1"/>
    <col min="6" max="6" width="12" style="221" customWidth="1"/>
    <col min="7" max="7" width="14.42578125" style="221" customWidth="1"/>
    <col min="8" max="15" width="14.42578125" style="202" customWidth="1"/>
    <col min="16" max="16" width="7.42578125" style="202" customWidth="1"/>
    <col min="17" max="17" width="11" style="202" bestFit="1" customWidth="1"/>
    <col min="18" max="20" width="9.42578125" style="202"/>
    <col min="21" max="21" width="11" style="202" bestFit="1" customWidth="1"/>
    <col min="22" max="16384" width="9.42578125" style="202"/>
  </cols>
  <sheetData>
    <row r="1" spans="3:20" ht="18.75" customHeight="1">
      <c r="C1" s="201"/>
      <c r="D1" s="201"/>
      <c r="E1" s="201"/>
      <c r="F1" s="280"/>
      <c r="G1" s="280"/>
      <c r="H1" s="201"/>
      <c r="I1" s="201"/>
      <c r="J1" s="201"/>
      <c r="K1" s="201"/>
      <c r="L1" s="201"/>
      <c r="M1" s="201"/>
      <c r="N1" s="201"/>
      <c r="O1" s="201"/>
    </row>
    <row r="2" spans="3:20" ht="15.75" customHeight="1">
      <c r="C2" s="201"/>
      <c r="D2" s="201"/>
      <c r="E2" s="201"/>
      <c r="F2" s="280"/>
      <c r="G2" s="280"/>
      <c r="H2" s="201"/>
      <c r="I2" s="201"/>
      <c r="J2" s="201"/>
      <c r="K2" s="201"/>
      <c r="L2" s="201"/>
      <c r="M2" s="201"/>
      <c r="N2" s="201"/>
      <c r="O2" s="201"/>
    </row>
    <row r="3" spans="3:20">
      <c r="C3" s="201"/>
      <c r="D3" s="201"/>
      <c r="E3" s="201"/>
      <c r="F3" s="280"/>
      <c r="G3" s="280"/>
      <c r="H3" s="201"/>
      <c r="I3" s="201"/>
      <c r="J3" s="201"/>
      <c r="K3" s="201"/>
      <c r="L3" s="201"/>
      <c r="M3" s="201"/>
      <c r="N3" s="201"/>
      <c r="O3" s="201"/>
    </row>
    <row r="4" spans="3:20" ht="23.25" customHeight="1">
      <c r="C4" s="203"/>
      <c r="D4" s="203"/>
      <c r="E4" s="203"/>
      <c r="F4" s="281"/>
      <c r="G4" s="281"/>
      <c r="H4" s="203"/>
      <c r="I4" s="203"/>
      <c r="J4" s="203"/>
      <c r="K4" s="203"/>
      <c r="L4" s="203"/>
      <c r="M4" s="203"/>
      <c r="N4" s="203"/>
      <c r="O4" s="203"/>
    </row>
    <row r="5" spans="3:20" ht="23.25" customHeight="1">
      <c r="C5" s="252" t="s">
        <v>97</v>
      </c>
      <c r="D5" s="203"/>
      <c r="E5" s="203"/>
      <c r="F5" s="281"/>
      <c r="G5" s="281"/>
      <c r="H5" s="203"/>
      <c r="I5" s="203"/>
      <c r="J5" s="203"/>
      <c r="K5" s="203"/>
      <c r="L5" s="203"/>
      <c r="M5" s="203"/>
      <c r="N5" s="203"/>
      <c r="O5" s="203"/>
      <c r="Q5" s="204"/>
    </row>
    <row r="6" spans="3:20" ht="23.25" customHeight="1">
      <c r="C6" s="203"/>
      <c r="D6" s="203"/>
      <c r="E6" s="203"/>
      <c r="F6" s="281"/>
      <c r="G6" s="281"/>
      <c r="H6" s="203"/>
      <c r="I6" s="203"/>
      <c r="J6" s="203"/>
      <c r="K6" s="203"/>
      <c r="L6" s="203"/>
      <c r="M6" s="203"/>
      <c r="N6" s="203"/>
      <c r="O6" s="203"/>
      <c r="Q6" s="205" t="s">
        <v>82</v>
      </c>
    </row>
    <row r="7" spans="3:20">
      <c r="C7" s="206" t="s">
        <v>3</v>
      </c>
      <c r="D7" s="207" t="s">
        <v>2</v>
      </c>
      <c r="E7" s="207" t="s">
        <v>0</v>
      </c>
      <c r="F7" s="207" t="s">
        <v>284</v>
      </c>
      <c r="G7" s="207" t="s">
        <v>285</v>
      </c>
      <c r="H7" s="207" t="s">
        <v>83</v>
      </c>
      <c r="I7" s="207" t="s">
        <v>181</v>
      </c>
      <c r="J7" s="207" t="s">
        <v>189</v>
      </c>
      <c r="K7" s="207" t="s">
        <v>259</v>
      </c>
      <c r="L7" s="207" t="s">
        <v>264</v>
      </c>
      <c r="M7" s="207" t="s">
        <v>269</v>
      </c>
      <c r="N7" s="207" t="s">
        <v>275</v>
      </c>
      <c r="O7" s="207" t="s">
        <v>282</v>
      </c>
    </row>
    <row r="9" spans="3:20" ht="20.100000000000001" customHeight="1">
      <c r="C9" s="208" t="s">
        <v>23</v>
      </c>
      <c r="D9" s="282">
        <v>1693.3118877585146</v>
      </c>
      <c r="E9" s="282">
        <v>1872.4236681485659</v>
      </c>
      <c r="F9" s="282">
        <v>2044.3775216206895</v>
      </c>
      <c r="G9" s="282">
        <v>2235.6603325871356</v>
      </c>
      <c r="H9" s="209">
        <v>2458.0230511255099</v>
      </c>
      <c r="I9" s="209">
        <v>2793.0969606793333</v>
      </c>
      <c r="J9" s="209">
        <v>3061.886</v>
      </c>
      <c r="K9" s="209">
        <v>3306.7412185499998</v>
      </c>
      <c r="L9" s="209">
        <v>3657.4984178900004</v>
      </c>
      <c r="M9" s="209">
        <v>3969.6604677708465</v>
      </c>
      <c r="N9" s="209">
        <v>4245.2523434271734</v>
      </c>
      <c r="O9" s="209">
        <v>4427.6627575299999</v>
      </c>
      <c r="Q9" s="248"/>
      <c r="R9" s="210"/>
    </row>
    <row r="10" spans="3:20" ht="20.100000000000001" customHeight="1">
      <c r="C10" s="211" t="s">
        <v>88</v>
      </c>
      <c r="D10" s="283">
        <v>1608.5829999999999</v>
      </c>
      <c r="E10" s="283">
        <v>1783.261</v>
      </c>
      <c r="F10" s="283">
        <v>1935.4430000000002</v>
      </c>
      <c r="G10" s="283">
        <v>2114.4879999999998</v>
      </c>
      <c r="H10" s="212">
        <v>2327.1235066316776</v>
      </c>
      <c r="I10" s="213">
        <v>2651.4</v>
      </c>
      <c r="J10" s="214">
        <v>2906.8670000000002</v>
      </c>
      <c r="K10" s="214">
        <v>3145.17011361</v>
      </c>
      <c r="L10" s="214">
        <v>3489.8440572200002</v>
      </c>
      <c r="M10" s="214">
        <v>3795.2487785108465</v>
      </c>
      <c r="N10" s="214">
        <v>4053.850577467173</v>
      </c>
      <c r="O10" s="214">
        <v>4229.1097894499999</v>
      </c>
      <c r="R10" s="215"/>
      <c r="S10" s="215"/>
      <c r="T10" s="216"/>
    </row>
    <row r="11" spans="3:20" ht="20.100000000000001" customHeight="1">
      <c r="C11" s="211" t="s">
        <v>17</v>
      </c>
      <c r="D11" s="284">
        <v>59.311001956198112</v>
      </c>
      <c r="E11" s="284">
        <v>66.147483340306806</v>
      </c>
      <c r="F11" s="284">
        <v>79.370351294142992</v>
      </c>
      <c r="G11" s="284">
        <v>86.87901227611151</v>
      </c>
      <c r="H11" s="212">
        <v>98.198219040386192</v>
      </c>
      <c r="I11" s="217">
        <v>103.69810244031264</v>
      </c>
      <c r="J11" s="214">
        <v>114.06</v>
      </c>
      <c r="K11" s="214">
        <v>121.66891403999998</v>
      </c>
      <c r="L11" s="214">
        <v>132.64080899999999</v>
      </c>
      <c r="M11" s="214">
        <v>142.11131099000002</v>
      </c>
      <c r="N11" s="214">
        <v>156.1041047300001</v>
      </c>
      <c r="O11" s="214">
        <v>167.16537230000003</v>
      </c>
      <c r="R11" s="215"/>
      <c r="T11" s="216"/>
    </row>
    <row r="12" spans="3:20" ht="20.100000000000001" customHeight="1">
      <c r="C12" s="211" t="s">
        <v>98</v>
      </c>
      <c r="D12" s="284">
        <v>25.417885802316427</v>
      </c>
      <c r="E12" s="284">
        <v>23.01518480825915</v>
      </c>
      <c r="F12" s="284">
        <v>29.564170326546389</v>
      </c>
      <c r="G12" s="284">
        <v>34.493320311024199</v>
      </c>
      <c r="H12" s="212">
        <v>32.701325453442614</v>
      </c>
      <c r="I12" s="217">
        <v>38</v>
      </c>
      <c r="J12" s="214">
        <v>40.959000000000003</v>
      </c>
      <c r="K12" s="214">
        <v>39.902190900000001</v>
      </c>
      <c r="L12" s="214">
        <v>35.013551670000005</v>
      </c>
      <c r="M12" s="214">
        <v>32.30037827000001</v>
      </c>
      <c r="N12" s="214">
        <v>35.297661230000024</v>
      </c>
      <c r="O12" s="214">
        <v>31.387595780000002</v>
      </c>
      <c r="R12" s="215"/>
      <c r="T12" s="216"/>
    </row>
    <row r="13" spans="3:20" ht="20.100000000000001" customHeight="1">
      <c r="C13" s="211"/>
      <c r="D13" s="285"/>
      <c r="E13" s="218"/>
      <c r="F13" s="219"/>
      <c r="G13" s="219"/>
      <c r="H13" s="211"/>
      <c r="I13" s="220"/>
      <c r="J13" s="221"/>
      <c r="K13" s="221"/>
      <c r="L13" s="221"/>
      <c r="M13" s="221"/>
      <c r="N13" s="221"/>
      <c r="O13" s="286"/>
      <c r="R13" s="215"/>
      <c r="T13" s="216"/>
    </row>
    <row r="14" spans="3:20" ht="20.100000000000001" customHeight="1">
      <c r="C14" s="208" t="s">
        <v>99</v>
      </c>
      <c r="D14" s="282">
        <v>7.6353742314136035</v>
      </c>
      <c r="E14" s="282">
        <v>10.236485569999999</v>
      </c>
      <c r="F14" s="282">
        <v>10.971320352833693</v>
      </c>
      <c r="G14" s="282">
        <v>11.006102846907602</v>
      </c>
      <c r="H14" s="209">
        <v>11.127818040000001</v>
      </c>
      <c r="I14" s="222">
        <v>30.9626938</v>
      </c>
      <c r="J14" s="222">
        <v>31.611447390000002</v>
      </c>
      <c r="K14" s="222">
        <v>30.284339860000003</v>
      </c>
      <c r="L14" s="222">
        <v>31.165553410000001</v>
      </c>
      <c r="M14" s="222">
        <v>35.652604940000003</v>
      </c>
      <c r="N14" s="222">
        <v>62.659024340000009</v>
      </c>
      <c r="O14" s="302">
        <v>63.40585248</v>
      </c>
      <c r="P14" s="318"/>
      <c r="Q14" s="218"/>
      <c r="R14" s="224"/>
      <c r="S14" s="215"/>
      <c r="T14" s="216"/>
    </row>
    <row r="15" spans="3:20" ht="20.100000000000001" customHeight="1">
      <c r="C15" s="211" t="s">
        <v>88</v>
      </c>
      <c r="D15" s="283">
        <v>5.7583410257379279</v>
      </c>
      <c r="E15" s="283">
        <v>8.3304438300000001</v>
      </c>
      <c r="F15" s="283">
        <v>9.0717147049958555</v>
      </c>
      <c r="G15" s="283">
        <v>9.1220458896103054</v>
      </c>
      <c r="H15" s="212">
        <v>9.3178647800000007</v>
      </c>
      <c r="I15" s="213">
        <v>29.16590661</v>
      </c>
      <c r="J15" s="213">
        <v>31.547000000000001</v>
      </c>
      <c r="K15" s="213">
        <v>30.220127490000003</v>
      </c>
      <c r="L15" s="213">
        <v>31.146269100000001</v>
      </c>
      <c r="M15" s="213">
        <v>35.631495340000001</v>
      </c>
      <c r="N15" s="214">
        <v>62.61375807000001</v>
      </c>
      <c r="O15" s="214">
        <v>63.360241910000006</v>
      </c>
      <c r="P15" s="225"/>
      <c r="R15" s="215"/>
      <c r="T15" s="216"/>
    </row>
    <row r="16" spans="3:20" ht="20.100000000000001" customHeight="1">
      <c r="C16" s="211" t="s">
        <v>17</v>
      </c>
      <c r="D16" s="283">
        <v>0</v>
      </c>
      <c r="E16" s="283">
        <v>0</v>
      </c>
      <c r="F16" s="283">
        <v>0</v>
      </c>
      <c r="G16" s="283">
        <v>9.01099E-3</v>
      </c>
      <c r="H16" s="212">
        <v>8.5337099999999999E-3</v>
      </c>
      <c r="I16" s="213">
        <v>8.1605699999999989E-3</v>
      </c>
      <c r="J16" s="213">
        <v>0</v>
      </c>
      <c r="K16" s="213">
        <v>0</v>
      </c>
      <c r="L16" s="213">
        <v>0</v>
      </c>
      <c r="M16" s="213">
        <v>0</v>
      </c>
      <c r="N16" s="214">
        <v>1.9272589999999999E-2</v>
      </c>
      <c r="O16" s="214">
        <v>1.9488449999999997E-2</v>
      </c>
      <c r="P16" s="225"/>
      <c r="T16" s="216"/>
    </row>
    <row r="17" spans="3:24" ht="20.100000000000001" customHeight="1">
      <c r="C17" s="211" t="s">
        <v>98</v>
      </c>
      <c r="D17" s="283">
        <v>1.8770332056756756</v>
      </c>
      <c r="E17" s="283">
        <v>1.9060417399999998</v>
      </c>
      <c r="F17" s="283">
        <v>1.8996056478378378</v>
      </c>
      <c r="G17" s="283">
        <v>1.740459672973</v>
      </c>
      <c r="H17" s="212">
        <v>1.8014195499999999</v>
      </c>
      <c r="I17" s="213">
        <v>1.7886266199999998</v>
      </c>
      <c r="J17" s="213">
        <v>6.4000000000000001E-2</v>
      </c>
      <c r="K17" s="213">
        <v>6.4212370000000005E-2</v>
      </c>
      <c r="L17" s="213">
        <v>1.9284309999999999E-2</v>
      </c>
      <c r="M17" s="213">
        <v>2.1109600000000003E-2</v>
      </c>
      <c r="N17" s="214">
        <v>2.5993680000000002E-2</v>
      </c>
      <c r="O17" s="214">
        <v>2.6122120000000002E-2</v>
      </c>
      <c r="P17" s="225"/>
      <c r="T17" s="216"/>
    </row>
    <row r="18" spans="3:24" ht="20.100000000000001" customHeight="1">
      <c r="D18" s="225"/>
      <c r="E18" s="225"/>
      <c r="F18" s="225"/>
      <c r="G18" s="225"/>
      <c r="H18" s="212"/>
      <c r="I18" s="220"/>
      <c r="J18" s="221"/>
      <c r="K18" s="221"/>
      <c r="L18" s="221"/>
      <c r="M18" s="221"/>
      <c r="N18" s="221"/>
      <c r="O18" s="286"/>
      <c r="T18" s="216"/>
    </row>
    <row r="19" spans="3:24" ht="20.100000000000001" customHeight="1">
      <c r="C19" s="208" t="s">
        <v>100</v>
      </c>
      <c r="D19" s="226">
        <v>4.5091363774223351E-3</v>
      </c>
      <c r="E19" s="226">
        <v>5.4669708272389742E-3</v>
      </c>
      <c r="F19" s="227">
        <v>5.3665823639736212E-3</v>
      </c>
      <c r="G19" s="227">
        <v>4.9229763065891117E-3</v>
      </c>
      <c r="H19" s="227">
        <v>4.5271414500790298E-3</v>
      </c>
      <c r="I19" s="227">
        <v>1.1091969113494417E-2</v>
      </c>
      <c r="J19" s="227">
        <v>1.0324175161975332E-2</v>
      </c>
      <c r="K19" s="227">
        <v>9.1616613559982324E-3</v>
      </c>
      <c r="L19" s="227">
        <v>8.5219788385075303E-3</v>
      </c>
      <c r="M19" s="227">
        <v>8.9812731414837203E-3</v>
      </c>
      <c r="N19" s="227">
        <v>1.4759787939817885E-2</v>
      </c>
      <c r="O19" s="227">
        <v>1.4320388871570553E-2</v>
      </c>
      <c r="P19" s="225"/>
      <c r="T19" s="216"/>
    </row>
    <row r="20" spans="3:24" ht="20.100000000000001" customHeight="1">
      <c r="C20" s="211" t="s">
        <v>88</v>
      </c>
      <c r="D20" s="288">
        <v>3.5797599662174277E-3</v>
      </c>
      <c r="E20" s="288">
        <v>4.6714663921882437E-3</v>
      </c>
      <c r="F20" s="288">
        <v>4.6871515745986088E-3</v>
      </c>
      <c r="G20" s="288">
        <v>4.3140684125945886E-3</v>
      </c>
      <c r="H20" s="228">
        <v>4.0040267538214392E-3</v>
      </c>
      <c r="I20" s="228">
        <v>1.1004417339278516E-2</v>
      </c>
      <c r="J20" s="229">
        <v>1.0852577706513575E-2</v>
      </c>
      <c r="K20" s="229">
        <v>9.6120438208050565E-3</v>
      </c>
      <c r="L20" s="229">
        <v>8.9258823967277908E-3</v>
      </c>
      <c r="M20" s="229">
        <v>9.3884478777122062E-3</v>
      </c>
      <c r="N20" s="229">
        <v>1.5445502214124723E-2</v>
      </c>
      <c r="O20" s="229">
        <v>1.5486581110534107E-2</v>
      </c>
      <c r="P20" s="225"/>
      <c r="T20" s="216"/>
    </row>
    <row r="21" spans="3:24" ht="20.100000000000001" customHeight="1">
      <c r="C21" s="211" t="s">
        <v>17</v>
      </c>
      <c r="D21" s="288">
        <v>0</v>
      </c>
      <c r="E21" s="288">
        <v>0</v>
      </c>
      <c r="F21" s="288">
        <v>0</v>
      </c>
      <c r="G21" s="288">
        <v>1.0371883569949019E-4</v>
      </c>
      <c r="H21" s="228">
        <v>8.6902899903819257E-5</v>
      </c>
      <c r="I21" s="228">
        <v>7.8695461227915172E-5</v>
      </c>
      <c r="J21" s="229">
        <v>0</v>
      </c>
      <c r="K21" s="229">
        <v>0</v>
      </c>
      <c r="L21" s="229">
        <v>0</v>
      </c>
      <c r="M21" s="229">
        <v>0</v>
      </c>
      <c r="N21" s="229">
        <v>1.2345985413602127E-4</v>
      </c>
      <c r="O21" s="229">
        <v>1.1658185981858394E-4</v>
      </c>
      <c r="P21" s="225"/>
      <c r="T21" s="216"/>
    </row>
    <row r="22" spans="3:24" ht="20.100000000000001" customHeight="1">
      <c r="C22" s="211" t="s">
        <v>98</v>
      </c>
      <c r="D22" s="288">
        <v>7.3846944638669143E-2</v>
      </c>
      <c r="E22" s="288">
        <v>8.281670366235791E-2</v>
      </c>
      <c r="F22" s="288">
        <v>6.4253643070515509E-2</v>
      </c>
      <c r="G22" s="288">
        <v>5.0457875822894974E-2</v>
      </c>
      <c r="H22" s="228">
        <v>5.5087049990212446E-2</v>
      </c>
      <c r="I22" s="228">
        <v>4.7860493836951977E-2</v>
      </c>
      <c r="J22" s="229">
        <v>1.5625381479040016E-3</v>
      </c>
      <c r="K22" s="229">
        <v>1.6094704622468651E-3</v>
      </c>
      <c r="L22" s="229">
        <v>5.5089290355411779E-4</v>
      </c>
      <c r="M22" s="229">
        <v>6.5354033391015157E-4</v>
      </c>
      <c r="N22" s="229">
        <v>7.3641366295134519E-4</v>
      </c>
      <c r="O22" s="229">
        <v>8.3224341816727704E-4</v>
      </c>
      <c r="P22" s="225"/>
      <c r="Q22" s="225"/>
      <c r="T22" s="216"/>
    </row>
    <row r="23" spans="3:24" ht="20.100000000000001" customHeight="1">
      <c r="C23" s="230" t="s">
        <v>179</v>
      </c>
      <c r="D23" s="231"/>
      <c r="E23" s="232"/>
      <c r="F23" s="219"/>
      <c r="G23" s="231"/>
      <c r="H23" s="231"/>
      <c r="I23" s="233"/>
      <c r="J23" s="219"/>
      <c r="K23" s="219"/>
      <c r="L23" s="219"/>
      <c r="M23" s="219"/>
      <c r="N23" s="214"/>
      <c r="O23" s="214"/>
      <c r="T23" s="216"/>
    </row>
    <row r="24" spans="3:24" ht="20.100000000000001" customHeight="1">
      <c r="C24" s="208" t="s">
        <v>101</v>
      </c>
      <c r="D24" s="234">
        <v>3.1682518547449905</v>
      </c>
      <c r="E24" s="234">
        <v>5.88013487</v>
      </c>
      <c r="F24" s="234">
        <v>6.5843967708863866</v>
      </c>
      <c r="G24" s="234">
        <v>6.6990232173066273</v>
      </c>
      <c r="H24" s="234">
        <v>7.116095210000001</v>
      </c>
      <c r="I24" s="235">
        <v>16.59481843</v>
      </c>
      <c r="J24" s="235">
        <v>18.874076859999999</v>
      </c>
      <c r="K24" s="234">
        <v>29.479090580000001</v>
      </c>
      <c r="L24" s="234">
        <v>15.564385939999999</v>
      </c>
      <c r="M24" s="234">
        <v>16.271571659999999</v>
      </c>
      <c r="N24" s="234">
        <v>19.585979850000001</v>
      </c>
      <c r="O24" s="287">
        <v>23.56</v>
      </c>
      <c r="P24" s="225"/>
      <c r="T24" s="216"/>
    </row>
    <row r="25" spans="3:24" ht="20.100000000000001" customHeight="1">
      <c r="C25" s="211" t="s">
        <v>88</v>
      </c>
      <c r="D25" s="284">
        <v>2.9004320147449905</v>
      </c>
      <c r="E25" s="284">
        <v>4.5531055</v>
      </c>
      <c r="F25" s="284">
        <v>4.6665492130485484</v>
      </c>
      <c r="G25" s="284">
        <v>4.94688241000933</v>
      </c>
      <c r="H25" s="236">
        <v>5.318068610000001</v>
      </c>
      <c r="I25" s="217">
        <v>16.536175570000001</v>
      </c>
      <c r="J25" s="214">
        <v>18.811508929999999</v>
      </c>
      <c r="K25" s="214">
        <v>29.414878210000001</v>
      </c>
      <c r="L25" s="214">
        <v>15.54594</v>
      </c>
      <c r="M25" s="214">
        <v>16.251149779999999</v>
      </c>
      <c r="N25" s="214">
        <v>19.562615700000002</v>
      </c>
      <c r="O25" s="214">
        <v>23.52</v>
      </c>
      <c r="P25" s="225"/>
    </row>
    <row r="26" spans="3:24" ht="20.100000000000001" customHeight="1">
      <c r="C26" s="211" t="s">
        <v>17</v>
      </c>
      <c r="D26" s="284">
        <v>0</v>
      </c>
      <c r="E26" s="284">
        <v>0</v>
      </c>
      <c r="F26" s="284">
        <v>0</v>
      </c>
      <c r="G26" s="284">
        <v>0</v>
      </c>
      <c r="H26" s="236">
        <v>0</v>
      </c>
      <c r="I26" s="290">
        <v>0</v>
      </c>
      <c r="J26" s="290">
        <v>0</v>
      </c>
      <c r="K26" s="290">
        <v>0</v>
      </c>
      <c r="L26" s="290">
        <v>0</v>
      </c>
      <c r="M26" s="290">
        <v>0</v>
      </c>
      <c r="N26" s="290">
        <v>0</v>
      </c>
      <c r="O26" s="290">
        <v>1.9488449999999997E-2</v>
      </c>
      <c r="P26" s="225"/>
      <c r="R26" s="224"/>
      <c r="S26" s="224"/>
      <c r="T26" s="224"/>
      <c r="U26" s="224"/>
      <c r="V26" s="224"/>
      <c r="W26" s="224"/>
      <c r="X26" s="224"/>
    </row>
    <row r="27" spans="3:24" ht="20.100000000000001" customHeight="1">
      <c r="C27" s="211" t="s">
        <v>98</v>
      </c>
      <c r="D27" s="284">
        <v>0.26781983999999998</v>
      </c>
      <c r="E27" s="284">
        <v>1.32702937</v>
      </c>
      <c r="F27" s="284">
        <v>1.917847557837838</v>
      </c>
      <c r="G27" s="284">
        <v>1.752140807297297</v>
      </c>
      <c r="H27" s="236">
        <v>1.7980265999999998</v>
      </c>
      <c r="I27" s="217">
        <v>5.8642859999999998E-2</v>
      </c>
      <c r="J27" s="214">
        <v>6.2567929999999994E-2</v>
      </c>
      <c r="K27" s="214">
        <v>6.4212370000000005E-2</v>
      </c>
      <c r="L27" s="214">
        <v>1.8445939999999997E-2</v>
      </c>
      <c r="M27" s="214">
        <v>2.0421880000000003E-2</v>
      </c>
      <c r="N27" s="214">
        <v>2.336415E-2</v>
      </c>
      <c r="O27" s="214">
        <v>2.5078679999999999E-2</v>
      </c>
      <c r="P27" s="225"/>
      <c r="R27" s="207"/>
      <c r="S27" s="207"/>
      <c r="T27" s="207"/>
      <c r="U27" s="207"/>
      <c r="V27" s="207"/>
    </row>
    <row r="28" spans="3:24" ht="20.100000000000001" customHeight="1">
      <c r="C28" s="230"/>
      <c r="D28" s="225"/>
      <c r="E28" s="225"/>
      <c r="F28" s="225"/>
      <c r="G28" s="225"/>
      <c r="H28" s="212"/>
      <c r="I28" s="233"/>
      <c r="J28" s="219"/>
      <c r="K28" s="219"/>
      <c r="L28" s="219"/>
      <c r="M28" s="219"/>
      <c r="N28" s="219"/>
      <c r="O28" s="289"/>
      <c r="R28" s="225"/>
      <c r="S28" s="225"/>
      <c r="T28" s="225"/>
      <c r="U28" s="225"/>
      <c r="V28" s="225"/>
    </row>
    <row r="29" spans="3:24" ht="20.100000000000001" customHeight="1">
      <c r="C29" s="208" t="s">
        <v>102</v>
      </c>
      <c r="D29" s="226">
        <v>1.8710385710094413E-3</v>
      </c>
      <c r="E29" s="226">
        <v>3.1403869594396976E-3</v>
      </c>
      <c r="F29" s="226">
        <v>3.2207342828082831E-3</v>
      </c>
      <c r="G29" s="226">
        <v>2.9964405234825763E-3</v>
      </c>
      <c r="H29" s="226">
        <v>2.8950482001141552E-3</v>
      </c>
      <c r="I29" s="226">
        <v>5.9448707744417231E-3</v>
      </c>
      <c r="J29" s="226">
        <v>6.1641997317992891E-3</v>
      </c>
      <c r="K29" s="227">
        <v>8.9180562041400076E-3</v>
      </c>
      <c r="L29" s="227">
        <v>4.2559606072159317E-3</v>
      </c>
      <c r="M29" s="227">
        <v>4.099687757562435E-3</v>
      </c>
      <c r="N29" s="227">
        <v>4.6136197016237498E-3</v>
      </c>
      <c r="O29" s="227">
        <v>5.3210918017484905E-3</v>
      </c>
      <c r="P29" s="225"/>
      <c r="R29" s="225"/>
      <c r="S29" s="225"/>
      <c r="T29" s="225"/>
      <c r="U29" s="225"/>
      <c r="V29" s="225"/>
    </row>
    <row r="30" spans="3:24" ht="20.100000000000001" customHeight="1">
      <c r="C30" s="211" t="s">
        <v>88</v>
      </c>
      <c r="D30" s="291">
        <v>1.8030975179676714E-3</v>
      </c>
      <c r="E30" s="291">
        <v>2.5532468326285385E-3</v>
      </c>
      <c r="F30" s="291">
        <v>2.4111013411650707E-3</v>
      </c>
      <c r="G30" s="291">
        <v>2.3395178454591989E-3</v>
      </c>
      <c r="H30" s="237">
        <v>2.2852541323418944E-3</v>
      </c>
      <c r="I30" s="228">
        <v>6.2391675184706973E-3</v>
      </c>
      <c r="J30" s="229">
        <v>6.4714033803404134E-3</v>
      </c>
      <c r="K30" s="229">
        <v>9.355920104298799E-3</v>
      </c>
      <c r="L30" s="229">
        <v>4.4551477976727026E-3</v>
      </c>
      <c r="M30" s="229">
        <v>4.2819722048304072E-3</v>
      </c>
      <c r="N30" s="229">
        <v>4.8256874115529518E-3</v>
      </c>
      <c r="O30" s="229">
        <v>5.8644827643136895E-3</v>
      </c>
      <c r="P30" s="225"/>
      <c r="T30" s="216"/>
    </row>
    <row r="31" spans="3:24" ht="20.100000000000001" customHeight="1">
      <c r="C31" s="211" t="s">
        <v>17</v>
      </c>
      <c r="D31" s="291">
        <v>0</v>
      </c>
      <c r="E31" s="291">
        <v>0</v>
      </c>
      <c r="F31" s="291">
        <v>0</v>
      </c>
      <c r="G31" s="291">
        <v>0</v>
      </c>
      <c r="H31" s="237">
        <v>0</v>
      </c>
      <c r="I31" s="228">
        <v>0</v>
      </c>
      <c r="J31" s="229">
        <v>0</v>
      </c>
      <c r="K31" s="229">
        <v>0</v>
      </c>
      <c r="L31" s="229">
        <v>0</v>
      </c>
      <c r="M31" s="229">
        <v>0</v>
      </c>
      <c r="N31" s="229">
        <v>0</v>
      </c>
      <c r="O31" s="229">
        <v>1.1658185981858394E-4</v>
      </c>
      <c r="P31" s="225"/>
      <c r="T31" s="216"/>
    </row>
    <row r="32" spans="3:24" ht="20.100000000000001" customHeight="1">
      <c r="C32" s="211" t="s">
        <v>98</v>
      </c>
      <c r="D32" s="291">
        <v>1.053666863101543E-2</v>
      </c>
      <c r="E32" s="291">
        <v>5.7658862227505853E-2</v>
      </c>
      <c r="F32" s="291">
        <v>6.4870670702223493E-2</v>
      </c>
      <c r="G32" s="291">
        <v>5.1092772336017889E-2</v>
      </c>
      <c r="H32" s="237">
        <v>5.4983294256982895E-2</v>
      </c>
      <c r="I32" s="228">
        <v>1.5691795080245636E-3</v>
      </c>
      <c r="J32" s="229">
        <v>1.52757464781855E-3</v>
      </c>
      <c r="K32" s="229">
        <v>1.6094704622468651E-3</v>
      </c>
      <c r="L32" s="229">
        <v>5.2694327385242423E-4</v>
      </c>
      <c r="M32" s="229">
        <v>6.3224894238986284E-4</v>
      </c>
      <c r="N32" s="229">
        <v>6.6191779244972892E-4</v>
      </c>
      <c r="O32" s="229">
        <v>7.9899971236344243E-4</v>
      </c>
      <c r="P32" s="225"/>
      <c r="T32" s="216"/>
    </row>
    <row r="33" spans="3:22">
      <c r="D33" s="238"/>
      <c r="E33" s="238"/>
      <c r="F33" s="238"/>
      <c r="G33" s="238"/>
      <c r="H33" s="238"/>
      <c r="I33" s="220"/>
      <c r="J33" s="221"/>
      <c r="K33" s="221"/>
      <c r="L33" s="221"/>
      <c r="M33" s="221"/>
      <c r="N33" s="221"/>
      <c r="O33" s="286"/>
      <c r="T33" s="216"/>
    </row>
    <row r="34" spans="3:22" ht="20.100000000000001" customHeight="1">
      <c r="C34" s="208" t="s">
        <v>103</v>
      </c>
      <c r="D34" s="234">
        <v>18.907084078040064</v>
      </c>
      <c r="E34" s="234">
        <v>22.781891986015463</v>
      </c>
      <c r="F34" s="234">
        <v>24.115369146294906</v>
      </c>
      <c r="G34" s="234">
        <v>26.610344103240806</v>
      </c>
      <c r="H34" s="234">
        <v>27.586648928232677</v>
      </c>
      <c r="I34" s="235">
        <v>30.507243328758449</v>
      </c>
      <c r="J34" s="235">
        <v>32.821563310097702</v>
      </c>
      <c r="K34" s="234">
        <v>35.220369036908458</v>
      </c>
      <c r="L34" s="234">
        <v>44.900877554359219</v>
      </c>
      <c r="M34" s="234">
        <v>50.209373441872444</v>
      </c>
      <c r="N34" s="292">
        <v>55.282125242823284</v>
      </c>
      <c r="O34" s="293">
        <v>59.260034113808651</v>
      </c>
      <c r="P34" s="223"/>
      <c r="Q34" s="224"/>
      <c r="R34" s="224"/>
      <c r="S34" s="224"/>
      <c r="T34" s="224"/>
      <c r="U34" s="224"/>
    </row>
    <row r="35" spans="3:22" ht="20.100000000000001" customHeight="1">
      <c r="C35" s="211" t="s">
        <v>88</v>
      </c>
      <c r="D35" s="239">
        <v>17.848886732287834</v>
      </c>
      <c r="E35" s="239">
        <v>21.599383060302685</v>
      </c>
      <c r="F35" s="239">
        <v>23.450462039640499</v>
      </c>
      <c r="G35" s="239">
        <v>26.009754721779736</v>
      </c>
      <c r="H35" s="239">
        <v>26.482031048899785</v>
      </c>
      <c r="I35" s="217">
        <v>27.775853841132381</v>
      </c>
      <c r="J35" s="214">
        <v>32.283000000000001</v>
      </c>
      <c r="K35" s="214">
        <v>34.588594394673116</v>
      </c>
      <c r="L35" s="214">
        <v>44.380662056941254</v>
      </c>
      <c r="M35" s="214">
        <v>49.636779938209486</v>
      </c>
      <c r="N35" s="214">
        <v>54.050598814617793</v>
      </c>
      <c r="O35" s="214">
        <v>58.52891323346055</v>
      </c>
      <c r="Q35" s="224"/>
      <c r="R35" s="224"/>
      <c r="S35" s="224"/>
      <c r="T35" s="224"/>
      <c r="U35" s="224"/>
    </row>
    <row r="36" spans="3:22" ht="20.100000000000001" customHeight="1">
      <c r="C36" s="211" t="s">
        <v>17</v>
      </c>
      <c r="D36" s="239">
        <v>0.28755071118578113</v>
      </c>
      <c r="E36" s="239">
        <v>0.32945195469120031</v>
      </c>
      <c r="F36" s="239">
        <v>0.29585947846764354</v>
      </c>
      <c r="G36" s="239">
        <v>0.36089403190008279</v>
      </c>
      <c r="H36" s="239">
        <v>0.35803592598776185</v>
      </c>
      <c r="I36" s="217">
        <v>0.36143163858702615</v>
      </c>
      <c r="J36" s="214">
        <v>0.33200000000000002</v>
      </c>
      <c r="K36" s="214">
        <v>0.43675287023367804</v>
      </c>
      <c r="L36" s="214">
        <v>0.37108120520446036</v>
      </c>
      <c r="M36" s="214">
        <v>0.37278822429338365</v>
      </c>
      <c r="N36" s="214">
        <v>0.41885934972512628</v>
      </c>
      <c r="O36" s="214">
        <v>0.41515785982124825</v>
      </c>
      <c r="T36" s="216"/>
    </row>
    <row r="37" spans="3:22" ht="20.100000000000001" customHeight="1">
      <c r="C37" s="211" t="s">
        <v>98</v>
      </c>
      <c r="D37" s="239">
        <v>0.77064663456645077</v>
      </c>
      <c r="E37" s="239">
        <v>0.85305697102157718</v>
      </c>
      <c r="F37" s="239">
        <v>0.36904762818676484</v>
      </c>
      <c r="G37" s="239">
        <v>0.23969534956098743</v>
      </c>
      <c r="H37" s="239">
        <v>0.74658195334513122</v>
      </c>
      <c r="I37" s="217">
        <v>2.3699578490390425</v>
      </c>
      <c r="J37" s="214">
        <v>0.20699999999999999</v>
      </c>
      <c r="K37" s="214">
        <v>0.1950217720016702</v>
      </c>
      <c r="L37" s="214">
        <v>0.14913429221350036</v>
      </c>
      <c r="M37" s="214">
        <v>0.19980527936957798</v>
      </c>
      <c r="N37" s="214">
        <v>0.81266707848036912</v>
      </c>
      <c r="O37" s="214">
        <v>0.31596302052684894</v>
      </c>
      <c r="T37" s="216"/>
    </row>
    <row r="38" spans="3:22" ht="20.100000000000001" customHeight="1">
      <c r="E38" s="218"/>
      <c r="I38" s="220"/>
      <c r="J38" s="221"/>
      <c r="K38" s="221"/>
      <c r="L38" s="221"/>
      <c r="M38" s="221"/>
      <c r="N38" s="221"/>
      <c r="O38" s="286"/>
      <c r="T38" s="216"/>
    </row>
    <row r="39" spans="3:22" ht="20.100000000000001" customHeight="1">
      <c r="C39" s="208" t="s">
        <v>104</v>
      </c>
      <c r="D39" s="226">
        <v>1.1165742244370535E-2</v>
      </c>
      <c r="E39" s="226">
        <v>1.2167060464762215E-2</v>
      </c>
      <c r="F39" s="226">
        <v>1.1795947123884114E-2</v>
      </c>
      <c r="G39" s="226">
        <v>1.1902677573764958E-2</v>
      </c>
      <c r="H39" s="226">
        <v>1.1223104240459015E-2</v>
      </c>
      <c r="I39" s="226">
        <v>1.092881010051029E-2</v>
      </c>
      <c r="J39" s="226">
        <v>1.072168338870315E-2</v>
      </c>
      <c r="K39" s="227">
        <v>1.0654915888579019E-2</v>
      </c>
      <c r="L39" s="227">
        <v>1.2277796685166164E-2</v>
      </c>
      <c r="M39" s="227">
        <v>1.2650453067206963E-2</v>
      </c>
      <c r="N39" s="227">
        <v>1.3022105818612956E-2</v>
      </c>
      <c r="O39" s="227">
        <v>1.3383584761090171E-2</v>
      </c>
      <c r="P39" s="225"/>
      <c r="T39" s="216"/>
    </row>
    <row r="40" spans="3:22" ht="20.100000000000001" customHeight="1">
      <c r="C40" s="211" t="s">
        <v>88</v>
      </c>
      <c r="D40" s="291">
        <v>1.1096030936723711E-2</v>
      </c>
      <c r="E40" s="291">
        <v>1.2112294868952265E-2</v>
      </c>
      <c r="F40" s="291">
        <v>1.2116327910271962E-2</v>
      </c>
      <c r="G40" s="291">
        <v>1.2300734136008214E-2</v>
      </c>
      <c r="H40" s="237">
        <v>1.1379727364462222E-2</v>
      </c>
      <c r="I40" s="228">
        <v>1.0479944673409312E-2</v>
      </c>
      <c r="J40" s="229">
        <v>1.1105771265076799E-2</v>
      </c>
      <c r="K40" s="229">
        <v>1.1001511662439718E-2</v>
      </c>
      <c r="L40" s="229">
        <v>1.2718588185869644E-2</v>
      </c>
      <c r="M40" s="229">
        <v>1.3080969516056048E-2</v>
      </c>
      <c r="N40" s="229">
        <v>1.3333150243635362E-2</v>
      </c>
      <c r="O40" s="229">
        <v>1.3839037673066828E-2</v>
      </c>
      <c r="P40" s="225"/>
      <c r="T40" s="216"/>
    </row>
    <row r="41" spans="3:22" ht="20.100000000000001" customHeight="1">
      <c r="C41" s="211" t="s">
        <v>17</v>
      </c>
      <c r="D41" s="291">
        <v>4.8481850196720805E-3</v>
      </c>
      <c r="E41" s="291">
        <v>4.9805667283860152E-3</v>
      </c>
      <c r="F41" s="291">
        <v>3.7275818192009946E-3</v>
      </c>
      <c r="G41" s="291">
        <v>4.1539840571980721E-3</v>
      </c>
      <c r="H41" s="237">
        <v>3.6460531513357857E-3</v>
      </c>
      <c r="I41" s="228">
        <v>3.4854219130486192E-3</v>
      </c>
      <c r="J41" s="229">
        <v>2.9107487287392602E-3</v>
      </c>
      <c r="K41" s="229">
        <v>3.5896833113024315E-3</v>
      </c>
      <c r="L41" s="229">
        <v>2.7976397912686164E-3</v>
      </c>
      <c r="M41" s="229">
        <v>2.6232129004820433E-3</v>
      </c>
      <c r="N41" s="229">
        <v>2.6832052267273267E-3</v>
      </c>
      <c r="O41" s="229">
        <v>2.483515898712524E-3</v>
      </c>
      <c r="P41" s="225"/>
      <c r="T41" s="216"/>
    </row>
    <row r="42" spans="3:22" ht="20.100000000000001" customHeight="1">
      <c r="C42" s="211" t="s">
        <v>98</v>
      </c>
      <c r="D42" s="291">
        <v>3.0319069042957888E-2</v>
      </c>
      <c r="E42" s="291">
        <v>3.7064962898557832E-2</v>
      </c>
      <c r="F42" s="291">
        <v>1.248293539478725E-2</v>
      </c>
      <c r="G42" s="291">
        <v>6.9895637805573799E-3</v>
      </c>
      <c r="H42" s="237">
        <v>2.2830326997235986E-2</v>
      </c>
      <c r="I42" s="228">
        <v>6.3415892260268988E-2</v>
      </c>
      <c r="J42" s="229">
        <v>5.053834322127004E-3</v>
      </c>
      <c r="K42" s="229">
        <v>4.88818247218925E-3</v>
      </c>
      <c r="L42" s="229">
        <v>4.2603040117579257E-3</v>
      </c>
      <c r="M42" s="229">
        <v>6.1883401525737415E-3</v>
      </c>
      <c r="N42" s="229">
        <v>2.3023255653824196E-2</v>
      </c>
      <c r="O42" s="229">
        <v>1.0066493233233836E-2</v>
      </c>
      <c r="P42" s="225"/>
      <c r="T42" s="216"/>
    </row>
    <row r="43" spans="3:22" ht="20.100000000000001" customHeight="1">
      <c r="D43" s="240"/>
      <c r="E43" s="294"/>
      <c r="F43" s="241"/>
      <c r="G43" s="241"/>
      <c r="H43" s="240"/>
      <c r="I43" s="241"/>
      <c r="J43" s="221"/>
      <c r="K43" s="221"/>
      <c r="L43" s="221"/>
      <c r="M43" s="221"/>
      <c r="N43" s="221"/>
      <c r="O43" s="286"/>
      <c r="T43" s="216"/>
    </row>
    <row r="44" spans="3:22" ht="20.100000000000001" customHeight="1">
      <c r="C44" s="208" t="s">
        <v>105</v>
      </c>
      <c r="D44" s="295"/>
      <c r="E44" s="296"/>
      <c r="F44" s="297"/>
      <c r="G44" s="242"/>
      <c r="H44" s="243"/>
      <c r="I44" s="242"/>
      <c r="J44" s="227"/>
      <c r="K44" s="227"/>
      <c r="L44" s="227"/>
      <c r="M44" s="227"/>
      <c r="N44" s="227"/>
      <c r="O44" s="298"/>
      <c r="T44" s="216"/>
    </row>
    <row r="45" spans="3:22" ht="20.100000000000001" customHeight="1">
      <c r="C45" s="211" t="s">
        <v>88</v>
      </c>
      <c r="D45" s="291">
        <v>0.55656633905678388</v>
      </c>
      <c r="E45" s="291">
        <v>0.39752578945124462</v>
      </c>
      <c r="F45" s="291">
        <v>0.4078110391596067</v>
      </c>
      <c r="G45" s="291">
        <v>0.40562139658001051</v>
      </c>
      <c r="H45" s="244">
        <v>0.63668530111624444</v>
      </c>
      <c r="I45" s="228">
        <v>0.29699314599091392</v>
      </c>
      <c r="J45" s="228">
        <v>0.27501822677275178</v>
      </c>
      <c r="K45" s="229">
        <v>0.29723198277206403</v>
      </c>
      <c r="L45" s="229">
        <v>0.47935326332279682</v>
      </c>
      <c r="M45" s="229">
        <v>0.5459855408852351</v>
      </c>
      <c r="N45" s="229">
        <v>0.34409875359853426</v>
      </c>
      <c r="O45" s="229">
        <v>0.40834600614913585</v>
      </c>
      <c r="P45" s="223"/>
      <c r="Q45" s="313"/>
      <c r="R45" s="313"/>
      <c r="S45" s="313"/>
      <c r="T45" s="313"/>
      <c r="U45" s="313"/>
      <c r="V45" s="313"/>
    </row>
    <row r="46" spans="3:22" ht="20.100000000000001" customHeight="1">
      <c r="C46" s="211" t="s">
        <v>17</v>
      </c>
      <c r="D46" s="291" t="s">
        <v>180</v>
      </c>
      <c r="E46" s="291" t="s">
        <v>180</v>
      </c>
      <c r="F46" s="291" t="s">
        <v>180</v>
      </c>
      <c r="G46" s="291">
        <v>1</v>
      </c>
      <c r="H46" s="244">
        <v>0</v>
      </c>
      <c r="I46" s="228">
        <v>1</v>
      </c>
      <c r="J46" s="228" t="s">
        <v>180</v>
      </c>
      <c r="K46" s="229" t="s">
        <v>180</v>
      </c>
      <c r="L46" s="229" t="s">
        <v>180</v>
      </c>
      <c r="M46" s="229" t="s">
        <v>180</v>
      </c>
      <c r="N46" s="229">
        <v>0.39276657822012973</v>
      </c>
      <c r="O46" s="229">
        <v>0.36</v>
      </c>
      <c r="P46" s="223"/>
      <c r="Q46" s="313"/>
      <c r="R46" s="313"/>
      <c r="S46" s="313"/>
      <c r="T46" s="313"/>
      <c r="U46" s="313"/>
      <c r="V46" s="313"/>
    </row>
    <row r="47" spans="3:22" ht="20.100000000000001" customHeight="1">
      <c r="C47" s="211" t="s">
        <v>98</v>
      </c>
      <c r="D47" s="291">
        <v>0.16269911425997827</v>
      </c>
      <c r="E47" s="291">
        <v>0.15805664360739552</v>
      </c>
      <c r="F47" s="291">
        <v>0.13216304672801846</v>
      </c>
      <c r="G47" s="291">
        <v>2.0263012680571721E-2</v>
      </c>
      <c r="H47" s="244">
        <v>0.27360700587544978</v>
      </c>
      <c r="I47" s="228">
        <v>1.0005463905301153</v>
      </c>
      <c r="J47" s="228">
        <v>1.015625</v>
      </c>
      <c r="K47" s="229">
        <v>0.99994844093155255</v>
      </c>
      <c r="L47" s="229">
        <v>1</v>
      </c>
      <c r="M47" s="229">
        <v>1.0073966347064842</v>
      </c>
      <c r="N47" s="229">
        <v>1</v>
      </c>
      <c r="O47" s="229">
        <v>1</v>
      </c>
      <c r="P47" s="223"/>
      <c r="Q47" s="313"/>
      <c r="R47" s="313"/>
      <c r="S47" s="313"/>
      <c r="T47" s="313"/>
      <c r="U47" s="313"/>
      <c r="V47" s="313"/>
    </row>
    <row r="48" spans="3:22" ht="20.100000000000001" customHeight="1">
      <c r="E48" s="218"/>
      <c r="I48" s="220"/>
      <c r="J48" s="241"/>
      <c r="K48" s="221"/>
      <c r="L48" s="221"/>
      <c r="M48" s="221"/>
      <c r="N48" s="221"/>
      <c r="O48" s="286"/>
      <c r="P48" s="223"/>
      <c r="Q48" s="313"/>
      <c r="R48" s="313"/>
      <c r="S48" s="313"/>
      <c r="T48" s="313"/>
      <c r="U48" s="313"/>
      <c r="V48" s="313"/>
    </row>
    <row r="49" spans="3:25" ht="36.6" customHeight="1">
      <c r="C49" s="208" t="s">
        <v>106</v>
      </c>
      <c r="D49" s="299"/>
      <c r="E49" s="300"/>
      <c r="F49" s="245"/>
      <c r="G49" s="245"/>
      <c r="H49" s="208"/>
      <c r="I49" s="222"/>
      <c r="J49" s="226"/>
      <c r="K49" s="246"/>
      <c r="L49" s="246"/>
      <c r="M49" s="246"/>
      <c r="N49" s="246"/>
      <c r="O49" s="298"/>
      <c r="P49" s="224"/>
      <c r="Q49" s="314"/>
      <c r="R49" s="314"/>
      <c r="S49" s="314"/>
      <c r="T49" s="314"/>
      <c r="U49" s="314"/>
      <c r="V49" s="314"/>
    </row>
    <row r="50" spans="3:25" ht="20.100000000000001" customHeight="1">
      <c r="C50" s="211" t="s">
        <v>88</v>
      </c>
      <c r="D50" s="291">
        <v>0.42519345457757479</v>
      </c>
      <c r="E50" s="291">
        <v>0.6642280329326874</v>
      </c>
      <c r="F50" s="291">
        <v>0.55055903253221972</v>
      </c>
      <c r="G50" s="291">
        <v>0.54017661195932098</v>
      </c>
      <c r="H50" s="244">
        <v>0.62371148257048337</v>
      </c>
      <c r="I50" s="228">
        <v>0.24854379297652196</v>
      </c>
      <c r="J50" s="228">
        <v>0.22490450279358956</v>
      </c>
      <c r="K50" s="229">
        <v>0.29671439045753201</v>
      </c>
      <c r="L50" s="229">
        <v>0.50114830421170098</v>
      </c>
      <c r="M50" s="229">
        <v>0.66083053860524643</v>
      </c>
      <c r="N50" s="229">
        <v>0.56545888687848345</v>
      </c>
      <c r="O50" s="229">
        <v>0.56528849699060424</v>
      </c>
      <c r="T50" s="216"/>
    </row>
    <row r="51" spans="3:25" ht="20.100000000000001" customHeight="1">
      <c r="C51" s="211" t="s">
        <v>17</v>
      </c>
      <c r="D51" s="291" t="s">
        <v>180</v>
      </c>
      <c r="E51" s="291" t="s">
        <v>180</v>
      </c>
      <c r="F51" s="291" t="s">
        <v>180</v>
      </c>
      <c r="G51" s="291" t="s">
        <v>180</v>
      </c>
      <c r="H51" s="237" t="s">
        <v>180</v>
      </c>
      <c r="I51" s="228" t="s">
        <v>180</v>
      </c>
      <c r="J51" s="228" t="s">
        <v>180</v>
      </c>
      <c r="K51" s="247" t="s">
        <v>180</v>
      </c>
      <c r="L51" s="247" t="s">
        <v>180</v>
      </c>
      <c r="M51" s="247" t="s">
        <v>180</v>
      </c>
      <c r="N51" s="229" t="s">
        <v>180</v>
      </c>
      <c r="O51" s="229">
        <v>0.36</v>
      </c>
      <c r="P51" s="301"/>
      <c r="T51" s="216"/>
    </row>
    <row r="52" spans="3:25" ht="20.100000000000001" customHeight="1">
      <c r="C52" s="211" t="s">
        <v>98</v>
      </c>
      <c r="D52" s="291">
        <v>0.99987745493388391</v>
      </c>
      <c r="E52" s="291">
        <v>0.19997770659740557</v>
      </c>
      <c r="F52" s="291">
        <v>0.13996348088407179</v>
      </c>
      <c r="G52" s="291">
        <v>3.127966072803226E-2</v>
      </c>
      <c r="H52" s="244">
        <v>0.27223627247839388</v>
      </c>
      <c r="I52" s="228">
        <v>0.99995308290011764</v>
      </c>
      <c r="J52" s="228">
        <v>0.99997110292796976</v>
      </c>
      <c r="K52" s="229">
        <v>0.99994844093155255</v>
      </c>
      <c r="L52" s="229">
        <v>1</v>
      </c>
      <c r="M52" s="229">
        <v>1</v>
      </c>
      <c r="N52" s="229">
        <v>1</v>
      </c>
      <c r="O52" s="229">
        <v>1</v>
      </c>
      <c r="T52" s="216"/>
    </row>
    <row r="53" spans="3:25" ht="20.100000000000001" customHeight="1">
      <c r="E53" s="218"/>
      <c r="I53" s="220"/>
      <c r="J53" s="241"/>
      <c r="K53" s="221"/>
      <c r="L53" s="221"/>
      <c r="M53" s="221"/>
      <c r="N53" s="221"/>
      <c r="O53" s="286"/>
      <c r="T53" s="216"/>
    </row>
    <row r="54" spans="3:25" ht="20.100000000000001" customHeight="1">
      <c r="C54" s="208" t="s">
        <v>107</v>
      </c>
      <c r="D54" s="299"/>
      <c r="E54" s="300"/>
      <c r="F54" s="245"/>
      <c r="G54" s="245"/>
      <c r="H54" s="208"/>
      <c r="I54" s="222"/>
      <c r="J54" s="245"/>
      <c r="K54" s="245"/>
      <c r="L54" s="245"/>
      <c r="M54" s="245"/>
      <c r="N54" s="245"/>
      <c r="O54" s="302"/>
      <c r="T54" s="216"/>
      <c r="Y54" s="224"/>
    </row>
    <row r="55" spans="3:25" ht="20.100000000000001" customHeight="1">
      <c r="C55" s="211" t="s">
        <v>88</v>
      </c>
      <c r="D55" s="286">
        <v>1305.0740399533979</v>
      </c>
      <c r="E55" s="286">
        <v>1441.3829931599998</v>
      </c>
      <c r="F55" s="286">
        <v>1678.3144530415934</v>
      </c>
      <c r="G55" s="286">
        <v>1808.9299421671055</v>
      </c>
      <c r="H55" s="248">
        <v>2017.12356</v>
      </c>
      <c r="I55" s="213">
        <v>2310.796506149783</v>
      </c>
      <c r="J55" s="213">
        <v>2501.5874486348548</v>
      </c>
      <c r="K55" s="214">
        <v>2759.7385591094981</v>
      </c>
      <c r="L55" s="214">
        <v>2832.4836506919273</v>
      </c>
      <c r="M55" s="214">
        <v>3006.2571522872477</v>
      </c>
      <c r="N55" s="214">
        <v>3154.7080669644811</v>
      </c>
      <c r="O55" s="214">
        <v>3406.7900361143697</v>
      </c>
      <c r="T55" s="216"/>
      <c r="Y55" s="224"/>
    </row>
    <row r="56" spans="3:25" ht="20.100000000000001" customHeight="1">
      <c r="C56" s="211" t="s">
        <v>17</v>
      </c>
      <c r="D56" s="286">
        <v>76.662395761484319</v>
      </c>
      <c r="E56" s="286">
        <v>87.403381229999994</v>
      </c>
      <c r="F56" s="286">
        <v>104.01111103133729</v>
      </c>
      <c r="G56" s="286">
        <v>109.6124585420464</v>
      </c>
      <c r="H56" s="248">
        <v>122.23073239048897</v>
      </c>
      <c r="I56" s="213">
        <v>128.19744945113442</v>
      </c>
      <c r="J56" s="213">
        <v>141.89635252553032</v>
      </c>
      <c r="K56" s="214">
        <v>151.8543716041242</v>
      </c>
      <c r="L56" s="214">
        <v>172.91799050000009</v>
      </c>
      <c r="M56" s="214">
        <v>184.21920844664228</v>
      </c>
      <c r="N56" s="214">
        <v>198.82939202382681</v>
      </c>
      <c r="O56" s="214">
        <v>212.977</v>
      </c>
      <c r="T56" s="216"/>
      <c r="Y56" s="249"/>
    </row>
    <row r="57" spans="3:25" ht="20.100000000000001" customHeight="1">
      <c r="C57" s="211" t="s">
        <v>98</v>
      </c>
      <c r="D57" s="286">
        <v>75.883284758515657</v>
      </c>
      <c r="E57" s="286">
        <v>83.28641389000002</v>
      </c>
      <c r="F57" s="286">
        <v>102.92280617866274</v>
      </c>
      <c r="G57" s="286">
        <v>101.11034497795352</v>
      </c>
      <c r="H57" s="248">
        <v>109.88637254951108</v>
      </c>
      <c r="I57" s="213">
        <v>103.91407360886558</v>
      </c>
      <c r="J57" s="213">
        <v>104.75743193446975</v>
      </c>
      <c r="K57" s="214">
        <v>106.40284340587584</v>
      </c>
      <c r="L57" s="214">
        <v>98.783366749999999</v>
      </c>
      <c r="M57" s="214">
        <v>100.31360152335768</v>
      </c>
      <c r="N57" s="214">
        <v>110.87314653617314</v>
      </c>
      <c r="O57" s="214">
        <v>106.25</v>
      </c>
      <c r="T57" s="216"/>
    </row>
    <row r="58" spans="3:25" ht="20.100000000000001" customHeight="1">
      <c r="E58" s="218"/>
      <c r="I58" s="220"/>
      <c r="J58" s="221"/>
      <c r="K58" s="221"/>
      <c r="L58" s="221"/>
      <c r="M58" s="221"/>
      <c r="N58" s="221"/>
      <c r="O58" s="286"/>
      <c r="T58" s="216"/>
    </row>
    <row r="59" spans="3:25" ht="20.100000000000001" customHeight="1">
      <c r="C59" s="208" t="s">
        <v>108</v>
      </c>
      <c r="D59" s="299"/>
      <c r="E59" s="300"/>
      <c r="F59" s="245"/>
      <c r="G59" s="245"/>
      <c r="H59" s="208"/>
      <c r="I59" s="222"/>
      <c r="J59" s="245"/>
      <c r="K59" s="245"/>
      <c r="L59" s="245"/>
      <c r="M59" s="245"/>
      <c r="N59" s="245"/>
      <c r="O59" s="302"/>
      <c r="T59" s="216"/>
    </row>
    <row r="60" spans="3:25" ht="20.100000000000001" customHeight="1">
      <c r="C60" s="211" t="s">
        <v>88</v>
      </c>
      <c r="D60" s="291">
        <v>0.81131905531352633</v>
      </c>
      <c r="E60" s="291">
        <v>0.80419589703001593</v>
      </c>
      <c r="F60" s="291">
        <v>0.86714273716716084</v>
      </c>
      <c r="G60" s="291">
        <v>0.83219053533602982</v>
      </c>
      <c r="H60" s="237">
        <v>0.86755069672060403</v>
      </c>
      <c r="I60" s="228">
        <v>0.87187309072367924</v>
      </c>
      <c r="J60" s="228">
        <v>0.86077108082736298</v>
      </c>
      <c r="K60" s="229">
        <v>0.87778345650274758</v>
      </c>
      <c r="L60" s="229">
        <v>0.81173176394120117</v>
      </c>
      <c r="M60" s="229">
        <v>0.79211073564476664</v>
      </c>
      <c r="N60" s="229">
        <v>0.77820038175544393</v>
      </c>
      <c r="O60" s="229">
        <v>0.80555724625853853</v>
      </c>
      <c r="T60" s="216"/>
    </row>
    <row r="61" spans="3:25" ht="20.100000000000001" customHeight="1">
      <c r="C61" s="211" t="s">
        <v>17</v>
      </c>
      <c r="D61" s="291">
        <v>1.2925493286743059</v>
      </c>
      <c r="E61" s="291">
        <v>1.3212847674712569</v>
      </c>
      <c r="F61" s="291">
        <v>1.3104529504459002</v>
      </c>
      <c r="G61" s="291">
        <v>1.2616627790150501</v>
      </c>
      <c r="H61" s="237">
        <v>1.2447347170341143</v>
      </c>
      <c r="I61" s="228">
        <v>1.2362564640459386</v>
      </c>
      <c r="J61" s="228">
        <v>1.2440538275634552</v>
      </c>
      <c r="K61" s="229">
        <v>1.2480950685086285</v>
      </c>
      <c r="L61" s="229">
        <v>1.3036560301739422</v>
      </c>
      <c r="M61" s="229">
        <v>1.2963022236815849</v>
      </c>
      <c r="N61" s="229">
        <v>1.2736973980775521</v>
      </c>
      <c r="O61" s="229">
        <v>1.2740497452892638</v>
      </c>
      <c r="T61" s="216"/>
    </row>
    <row r="62" spans="3:25" ht="20.100000000000001" customHeight="1">
      <c r="C62" s="211" t="s">
        <v>98</v>
      </c>
      <c r="D62" s="291">
        <v>2.9854286603018783</v>
      </c>
      <c r="E62" s="291">
        <v>2.7204737023260206</v>
      </c>
      <c r="F62" s="291">
        <v>3.4744626111249106</v>
      </c>
      <c r="G62" s="291">
        <v>2.9210443337481822</v>
      </c>
      <c r="H62" s="237">
        <v>3.3557968612174895</v>
      </c>
      <c r="I62" s="228">
        <v>2.7805573415482803</v>
      </c>
      <c r="J62" s="228">
        <v>2.5578204358459695</v>
      </c>
      <c r="K62" s="229">
        <v>2.666966404772722</v>
      </c>
      <c r="L62" s="229">
        <v>2.821934294343889</v>
      </c>
      <c r="M62" s="229">
        <v>3.105647886994781</v>
      </c>
      <c r="N62" s="229">
        <v>3.1410904482799089</v>
      </c>
      <c r="O62" s="229">
        <v>3.3850952059125823</v>
      </c>
      <c r="T62" s="216"/>
      <c r="W62" s="249"/>
      <c r="X62" s="249"/>
      <c r="Y62" s="250"/>
    </row>
    <row r="63" spans="3:25" ht="20.100000000000001" customHeight="1">
      <c r="E63" s="218"/>
      <c r="I63" s="220"/>
      <c r="J63" s="241"/>
      <c r="K63" s="221"/>
      <c r="L63" s="221"/>
      <c r="M63" s="221"/>
      <c r="N63" s="221"/>
      <c r="O63" s="286"/>
      <c r="T63" s="216"/>
      <c r="W63" s="249"/>
      <c r="X63" s="249"/>
      <c r="Y63" s="249"/>
    </row>
    <row r="64" spans="3:25" ht="20.100000000000001" customHeight="1">
      <c r="C64" s="208" t="s">
        <v>109</v>
      </c>
      <c r="D64" s="299"/>
      <c r="E64" s="300"/>
      <c r="F64" s="245"/>
      <c r="G64" s="245"/>
      <c r="H64" s="208"/>
      <c r="I64" s="222"/>
      <c r="J64" s="242"/>
      <c r="K64" s="245"/>
      <c r="L64" s="245"/>
      <c r="M64" s="245"/>
      <c r="N64" s="245"/>
      <c r="O64" s="302"/>
      <c r="T64" s="216"/>
    </row>
    <row r="65" spans="3:22" ht="20.100000000000001" customHeight="1">
      <c r="C65" s="211" t="s">
        <v>88</v>
      </c>
      <c r="D65" s="291">
        <v>0.2106941694799194</v>
      </c>
      <c r="E65" s="291">
        <v>0.93824630709982215</v>
      </c>
      <c r="F65" s="291">
        <v>0.78536634104932801</v>
      </c>
      <c r="G65" s="291">
        <v>1.002991321324175</v>
      </c>
      <c r="H65" s="244">
        <v>0.63100928901868003</v>
      </c>
      <c r="I65" s="228">
        <v>0.92477513869127936</v>
      </c>
      <c r="J65" s="228">
        <v>1.3921137768816834</v>
      </c>
      <c r="K65" s="229">
        <v>1.3961838641543851</v>
      </c>
      <c r="L65" s="229">
        <v>1.4871011545082957</v>
      </c>
      <c r="M65" s="229">
        <v>1.3449105388951625</v>
      </c>
      <c r="N65" s="229">
        <v>1.1447578914295682</v>
      </c>
      <c r="O65" s="229">
        <v>1.1554233298854524</v>
      </c>
      <c r="P65" s="224"/>
      <c r="Q65" s="223"/>
      <c r="R65" s="313"/>
      <c r="S65" s="313"/>
      <c r="T65" s="313"/>
      <c r="U65" s="313"/>
      <c r="V65" s="313"/>
    </row>
    <row r="66" spans="3:22" ht="20.100000000000001" customHeight="1">
      <c r="C66" s="211" t="s">
        <v>17</v>
      </c>
      <c r="D66" s="291" t="s">
        <v>180</v>
      </c>
      <c r="E66" s="291" t="s">
        <v>180</v>
      </c>
      <c r="F66" s="291" t="s">
        <v>180</v>
      </c>
      <c r="G66" s="291">
        <v>0</v>
      </c>
      <c r="H66" s="244">
        <v>0</v>
      </c>
      <c r="I66" s="228">
        <v>0</v>
      </c>
      <c r="J66" s="228" t="s">
        <v>180</v>
      </c>
      <c r="K66" s="229" t="s">
        <v>180</v>
      </c>
      <c r="L66" s="229" t="s">
        <v>180</v>
      </c>
      <c r="M66" s="229" t="s">
        <v>180</v>
      </c>
      <c r="N66" s="229">
        <v>1.3490662126885904</v>
      </c>
      <c r="O66" s="229">
        <v>1.334123544971509</v>
      </c>
      <c r="P66" s="223"/>
      <c r="Q66" s="223"/>
      <c r="R66" s="313"/>
      <c r="S66" s="313"/>
      <c r="T66" s="313"/>
      <c r="U66" s="313"/>
      <c r="V66" s="313"/>
    </row>
    <row r="67" spans="3:22" ht="20.100000000000001" customHeight="1">
      <c r="C67" s="211" t="s">
        <v>98</v>
      </c>
      <c r="D67" s="291">
        <v>2.2093281767528512</v>
      </c>
      <c r="E67" s="291">
        <v>2.175566894983108</v>
      </c>
      <c r="F67" s="291">
        <v>2.1849889037674686</v>
      </c>
      <c r="G67" s="291">
        <v>2.2060259173071008</v>
      </c>
      <c r="H67" s="244">
        <v>2.296189135951145</v>
      </c>
      <c r="I67" s="228">
        <v>0</v>
      </c>
      <c r="J67" s="228">
        <v>4.6540923433975497E-5</v>
      </c>
      <c r="K67" s="229">
        <v>4.6719969999549932E-5</v>
      </c>
      <c r="L67" s="229">
        <v>0</v>
      </c>
      <c r="M67" s="229">
        <v>0</v>
      </c>
      <c r="N67" s="229">
        <v>0</v>
      </c>
      <c r="O67" s="229">
        <v>0</v>
      </c>
      <c r="P67" s="223"/>
      <c r="Q67" s="223"/>
      <c r="R67" s="313"/>
      <c r="S67" s="313"/>
      <c r="T67" s="313"/>
      <c r="U67" s="313"/>
      <c r="V67" s="313"/>
    </row>
    <row r="68" spans="3:22" ht="20.100000000000001" customHeight="1">
      <c r="E68" s="218"/>
      <c r="I68" s="220"/>
      <c r="J68" s="221"/>
      <c r="K68" s="221"/>
      <c r="L68" s="221"/>
      <c r="M68" s="221"/>
      <c r="N68" s="221"/>
      <c r="O68" s="286"/>
      <c r="P68" s="223"/>
      <c r="Q68" s="223"/>
      <c r="R68" s="223"/>
      <c r="S68" s="223"/>
      <c r="T68" s="223"/>
      <c r="U68" s="223"/>
      <c r="V68" s="223"/>
    </row>
    <row r="69" spans="3:22" ht="20.100000000000001" customHeight="1">
      <c r="C69" s="208" t="s">
        <v>110</v>
      </c>
      <c r="D69" s="299"/>
      <c r="E69" s="300"/>
      <c r="F69" s="245"/>
      <c r="G69" s="245"/>
      <c r="H69" s="208"/>
      <c r="I69" s="222"/>
      <c r="J69" s="245"/>
      <c r="K69" s="245"/>
      <c r="L69" s="245"/>
      <c r="M69" s="245"/>
      <c r="N69" s="245"/>
      <c r="O69" s="302"/>
      <c r="P69" s="224"/>
      <c r="Q69" s="224"/>
      <c r="R69" s="224"/>
      <c r="S69" s="224"/>
      <c r="T69" s="224"/>
      <c r="U69" s="224"/>
      <c r="V69" s="224"/>
    </row>
    <row r="70" spans="3:22" ht="20.100000000000001" customHeight="1">
      <c r="C70" s="211" t="s">
        <v>88</v>
      </c>
      <c r="D70" s="303">
        <v>9.1020923316904992E-2</v>
      </c>
      <c r="E70" s="303">
        <v>0.33682230732408902</v>
      </c>
      <c r="F70" s="303">
        <v>0.40268803602853248</v>
      </c>
      <c r="G70" s="303">
        <v>0.47223139067815323</v>
      </c>
      <c r="H70" s="238">
        <v>0.47577698137294233</v>
      </c>
      <c r="I70" s="228">
        <v>0.94187372189348373</v>
      </c>
      <c r="J70" s="228">
        <v>1.7146696799850081</v>
      </c>
      <c r="K70" s="228">
        <v>1.413325306922165</v>
      </c>
      <c r="L70" s="228">
        <v>1.9061064258494702</v>
      </c>
      <c r="M70" s="228">
        <v>0.74364872689385375</v>
      </c>
      <c r="N70" s="228">
        <v>1.3244214514728723</v>
      </c>
      <c r="O70" s="228">
        <v>1.3276826374030275</v>
      </c>
      <c r="P70" s="224"/>
      <c r="Q70" s="224"/>
      <c r="R70" s="224"/>
      <c r="S70" s="224"/>
      <c r="T70" s="224"/>
      <c r="U70" s="224"/>
      <c r="V70" s="224"/>
    </row>
    <row r="71" spans="3:22" ht="20.100000000000001" customHeight="1">
      <c r="C71" s="211" t="s">
        <v>17</v>
      </c>
      <c r="D71" s="303" t="s">
        <v>180</v>
      </c>
      <c r="E71" s="303" t="s">
        <v>180</v>
      </c>
      <c r="F71" s="303" t="s">
        <v>180</v>
      </c>
      <c r="G71" s="303" t="s">
        <v>180</v>
      </c>
      <c r="H71" s="251" t="s">
        <v>180</v>
      </c>
      <c r="I71" s="228" t="s">
        <v>180</v>
      </c>
      <c r="J71" s="228" t="s">
        <v>180</v>
      </c>
      <c r="K71" s="228" t="s">
        <v>180</v>
      </c>
      <c r="L71" s="228" t="s">
        <v>180</v>
      </c>
      <c r="M71" s="228" t="s">
        <v>180</v>
      </c>
      <c r="N71" s="228" t="s">
        <v>180</v>
      </c>
      <c r="O71" s="228">
        <v>1.334123544971509</v>
      </c>
      <c r="P71" s="249"/>
      <c r="Q71" s="249"/>
      <c r="R71" s="249"/>
      <c r="S71" s="249"/>
      <c r="T71" s="249"/>
      <c r="U71" s="249"/>
      <c r="V71" s="249"/>
    </row>
    <row r="72" spans="3:22">
      <c r="C72" s="211" t="s">
        <v>98</v>
      </c>
      <c r="D72" s="303">
        <v>3.951294273045642E-2</v>
      </c>
      <c r="E72" s="303">
        <v>2.0435129706285249</v>
      </c>
      <c r="F72" s="303">
        <v>2.1642129776457377</v>
      </c>
      <c r="G72" s="303">
        <v>2.3607691703616318</v>
      </c>
      <c r="H72" s="238">
        <v>2.3005221391051727</v>
      </c>
      <c r="I72" s="229">
        <v>0</v>
      </c>
      <c r="J72" s="228">
        <v>4.7947886401228242E-5</v>
      </c>
      <c r="K72" s="228">
        <v>4.6719969999549932E-5</v>
      </c>
      <c r="L72" s="228">
        <v>0</v>
      </c>
      <c r="M72" s="228">
        <v>0</v>
      </c>
      <c r="N72" s="228">
        <v>0</v>
      </c>
      <c r="O72" s="228">
        <v>0</v>
      </c>
      <c r="P72" s="249"/>
      <c r="Q72" s="249"/>
      <c r="R72" s="249"/>
      <c r="S72" s="249"/>
      <c r="T72" s="249"/>
    </row>
    <row r="74" spans="3:22">
      <c r="P74" s="224"/>
      <c r="Q74" s="224"/>
      <c r="R74" s="223"/>
      <c r="S74" s="223"/>
      <c r="T74" s="223"/>
    </row>
    <row r="75" spans="3:22">
      <c r="P75" s="224"/>
      <c r="Q75" s="224"/>
      <c r="R75" s="224"/>
      <c r="S75" s="224"/>
      <c r="T75" s="224"/>
    </row>
    <row r="76" spans="3:22">
      <c r="P76" s="224"/>
      <c r="Q76" s="224"/>
      <c r="R76" s="224"/>
      <c r="S76" s="224"/>
      <c r="T76" s="224"/>
    </row>
    <row r="80" spans="3:22">
      <c r="P80" s="224"/>
      <c r="Q80" s="224"/>
    </row>
    <row r="81" spans="16:17">
      <c r="P81" s="249"/>
      <c r="Q81" s="249"/>
    </row>
    <row r="82" spans="16:17">
      <c r="P82" s="249"/>
      <c r="Q82" s="249"/>
    </row>
  </sheetData>
  <hyperlinks>
    <hyperlink ref="Q6" location="Cover!A1" display="cover" xr:uid="{91EA8DE7-533C-402B-B85E-537758486ACE}"/>
  </hyperlinks>
  <printOptions horizontalCentered="1"/>
  <pageMargins left="0.70866141732283472" right="0.70866141732283472" top="0.74803149606299213" bottom="0.74803149606299213" header="0.31496062992125984" footer="0.31496062992125984"/>
  <pageSetup paperSize="9" scale="46" orientation="portrait" r:id="rId1"/>
  <headerFooter>
    <oddFooter>&amp;L&amp;12&amp;D &amp;T&amp;C&amp;12Page &amp;P of &amp;N&amp;R&amp;"-,Bold"&amp;12Optima bank&amp;"-,Regular"
Results factsheet</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0C731-E1EA-4F4D-8376-1CBC444C113E}">
  <sheetPr>
    <tabColor rgb="FF92D050"/>
    <pageSetUpPr fitToPage="1"/>
  </sheetPr>
  <dimension ref="C1:T72"/>
  <sheetViews>
    <sheetView view="pageBreakPreview" zoomScale="85" zoomScaleNormal="85" zoomScaleSheetLayoutView="85" workbookViewId="0">
      <pane ySplit="7" topLeftCell="A8" activePane="bottomLeft" state="frozen"/>
      <selection activeCell="X22" sqref="X22"/>
      <selection pane="bottomLeft" activeCell="R13" sqref="R13"/>
    </sheetView>
  </sheetViews>
  <sheetFormatPr defaultColWidth="9.42578125" defaultRowHeight="15.75"/>
  <cols>
    <col min="1" max="1" width="5.42578125" style="218" customWidth="1"/>
    <col min="2" max="2" width="4.5703125" style="218" customWidth="1"/>
    <col min="3" max="3" width="39.42578125" style="218" customWidth="1"/>
    <col min="4" max="4" width="15.42578125" style="218" hidden="1" customWidth="1"/>
    <col min="5" max="5" width="14.42578125" style="218" hidden="1" customWidth="1"/>
    <col min="6" max="6" width="12" style="218" customWidth="1"/>
    <col min="7" max="15" width="14.42578125" style="218" customWidth="1"/>
    <col min="16" max="16" width="4.7109375" style="218" customWidth="1"/>
    <col min="17" max="17" width="12.42578125" style="218" bestFit="1" customWidth="1"/>
    <col min="18" max="16384" width="9.42578125" style="218"/>
  </cols>
  <sheetData>
    <row r="1" spans="3:18" ht="18.75" customHeight="1">
      <c r="C1" s="253"/>
      <c r="D1" s="253"/>
      <c r="E1" s="253"/>
      <c r="F1" s="253"/>
      <c r="G1" s="253"/>
      <c r="H1" s="253"/>
      <c r="I1" s="253"/>
      <c r="J1" s="253"/>
      <c r="K1" s="253"/>
      <c r="L1" s="253"/>
      <c r="M1" s="253"/>
      <c r="N1" s="253"/>
      <c r="O1" s="253"/>
    </row>
    <row r="2" spans="3:18" ht="15.75" customHeight="1">
      <c r="C2" s="253"/>
      <c r="D2" s="253"/>
      <c r="E2" s="253"/>
      <c r="F2" s="253"/>
      <c r="G2" s="253"/>
      <c r="H2" s="253"/>
      <c r="I2" s="253"/>
      <c r="J2" s="253"/>
      <c r="K2" s="253"/>
      <c r="L2" s="253"/>
      <c r="M2" s="253"/>
      <c r="N2" s="253"/>
      <c r="O2" s="253"/>
    </row>
    <row r="3" spans="3:18">
      <c r="C3" s="253"/>
      <c r="D3" s="253"/>
      <c r="E3" s="253"/>
      <c r="F3" s="253"/>
      <c r="G3" s="253"/>
      <c r="H3" s="253"/>
      <c r="I3" s="253"/>
      <c r="J3" s="253"/>
      <c r="K3" s="253"/>
      <c r="L3" s="253"/>
      <c r="M3" s="253"/>
      <c r="N3" s="253"/>
      <c r="O3" s="253"/>
    </row>
    <row r="4" spans="3:18" ht="23.25" customHeight="1">
      <c r="C4" s="254"/>
      <c r="D4" s="254"/>
      <c r="E4" s="254"/>
      <c r="F4" s="254"/>
      <c r="G4" s="254"/>
      <c r="H4" s="254"/>
      <c r="I4" s="254"/>
      <c r="J4" s="254"/>
      <c r="K4" s="254"/>
      <c r="L4" s="254"/>
      <c r="M4" s="254"/>
      <c r="N4" s="254"/>
      <c r="O4" s="254"/>
    </row>
    <row r="5" spans="3:18" ht="23.25" customHeight="1">
      <c r="C5" s="267" t="s">
        <v>87</v>
      </c>
      <c r="D5" s="254"/>
      <c r="E5" s="254"/>
      <c r="F5" s="254"/>
      <c r="G5" s="254"/>
      <c r="H5" s="254"/>
      <c r="I5" s="254"/>
      <c r="J5" s="254"/>
      <c r="K5" s="254"/>
      <c r="L5" s="254"/>
      <c r="M5" s="254"/>
      <c r="N5" s="254"/>
      <c r="O5" s="254"/>
      <c r="Q5" s="204"/>
    </row>
    <row r="6" spans="3:18" ht="23.25" customHeight="1">
      <c r="C6" s="254"/>
      <c r="D6" s="254"/>
      <c r="E6" s="254"/>
      <c r="F6" s="254"/>
      <c r="G6" s="254"/>
      <c r="H6" s="254"/>
      <c r="I6" s="254"/>
      <c r="J6" s="254"/>
      <c r="K6" s="254"/>
      <c r="L6" s="254"/>
      <c r="M6" s="254"/>
      <c r="N6" s="254"/>
      <c r="O6" s="254"/>
      <c r="Q6" s="255"/>
      <c r="R6" s="205" t="s">
        <v>82</v>
      </c>
    </row>
    <row r="7" spans="3:18">
      <c r="C7" s="256" t="s">
        <v>3</v>
      </c>
      <c r="D7" s="304" t="s">
        <v>2</v>
      </c>
      <c r="E7" s="304" t="s">
        <v>0</v>
      </c>
      <c r="F7" s="304" t="s">
        <v>284</v>
      </c>
      <c r="G7" s="257" t="s">
        <v>285</v>
      </c>
      <c r="H7" s="257" t="s">
        <v>83</v>
      </c>
      <c r="I7" s="257" t="s">
        <v>181</v>
      </c>
      <c r="J7" s="257" t="s">
        <v>189</v>
      </c>
      <c r="K7" s="257" t="s">
        <v>259</v>
      </c>
      <c r="L7" s="257" t="s">
        <v>264</v>
      </c>
      <c r="M7" s="257" t="s">
        <v>269</v>
      </c>
      <c r="N7" s="257" t="s">
        <v>275</v>
      </c>
      <c r="O7" s="257" t="s">
        <v>282</v>
      </c>
    </row>
    <row r="8" spans="3:18">
      <c r="G8" s="232"/>
      <c r="H8" s="232"/>
      <c r="I8" s="232"/>
      <c r="J8" s="232"/>
      <c r="K8" s="232"/>
      <c r="L8" s="232"/>
      <c r="M8" s="232"/>
      <c r="N8" s="232"/>
      <c r="O8" s="232"/>
    </row>
    <row r="9" spans="3:18" ht="20.100000000000001" customHeight="1">
      <c r="C9" s="258" t="s">
        <v>88</v>
      </c>
      <c r="D9" s="300"/>
      <c r="E9" s="300"/>
      <c r="F9" s="300"/>
      <c r="G9" s="259"/>
      <c r="H9" s="259"/>
      <c r="I9" s="259"/>
      <c r="J9" s="259"/>
      <c r="K9" s="259"/>
      <c r="L9" s="259"/>
      <c r="M9" s="259"/>
      <c r="N9" s="259"/>
      <c r="O9" s="259"/>
    </row>
    <row r="10" spans="3:18" ht="20.100000000000001" customHeight="1">
      <c r="C10" s="260" t="s">
        <v>89</v>
      </c>
      <c r="D10" s="305">
        <v>1517.4019022752525</v>
      </c>
      <c r="E10" s="305">
        <v>1612.8015708299981</v>
      </c>
      <c r="F10" s="305">
        <v>1812.2408337609245</v>
      </c>
      <c r="G10" s="261">
        <v>1945.6224415128709</v>
      </c>
      <c r="H10" s="261">
        <v>2192.8016641460017</v>
      </c>
      <c r="I10" s="261">
        <v>2448.4949999999999</v>
      </c>
      <c r="J10" s="261">
        <v>2680.1149999999998</v>
      </c>
      <c r="K10" s="261">
        <v>2905.7223125700002</v>
      </c>
      <c r="L10" s="261">
        <v>3220.03086549</v>
      </c>
      <c r="M10" s="261">
        <v>3507.5606488308467</v>
      </c>
      <c r="N10" s="261">
        <v>3666.1412090871727</v>
      </c>
      <c r="O10" s="261">
        <v>3854.5104862100002</v>
      </c>
    </row>
    <row r="11" spans="3:18" ht="20.100000000000001" customHeight="1">
      <c r="C11" s="260" t="s">
        <v>90</v>
      </c>
      <c r="D11" s="305">
        <v>82.582581025969532</v>
      </c>
      <c r="E11" s="305">
        <v>82.516080940000023</v>
      </c>
      <c r="F11" s="305">
        <v>114.14431690731362</v>
      </c>
      <c r="G11" s="261">
        <v>159.75176156914134</v>
      </c>
      <c r="H11" s="261">
        <v>119.50366686243242</v>
      </c>
      <c r="I11" s="261">
        <v>168.42135284321421</v>
      </c>
      <c r="J11" s="261">
        <v>189.43899999999999</v>
      </c>
      <c r="K11" s="261">
        <v>203.58021817000002</v>
      </c>
      <c r="L11" s="261">
        <v>231.53529441000006</v>
      </c>
      <c r="M11" s="261">
        <v>250.24878913000006</v>
      </c>
      <c r="N11" s="261">
        <v>321.72815425000016</v>
      </c>
      <c r="O11" s="261">
        <v>305.80977560000008</v>
      </c>
    </row>
    <row r="12" spans="3:18" ht="20.100000000000001" customHeight="1">
      <c r="C12" s="260" t="s">
        <v>91</v>
      </c>
      <c r="D12" s="305">
        <v>5.7583410257379279</v>
      </c>
      <c r="E12" s="305">
        <v>2.1827235199999997</v>
      </c>
      <c r="F12" s="305">
        <v>9.0717147049958555</v>
      </c>
      <c r="G12" s="261">
        <v>9.1220458896103054</v>
      </c>
      <c r="H12" s="261">
        <v>9.3178647800000007</v>
      </c>
      <c r="I12" s="261">
        <v>29.16590661</v>
      </c>
      <c r="J12" s="261">
        <v>31.547000000000001</v>
      </c>
      <c r="K12" s="261">
        <v>30.220127490000003</v>
      </c>
      <c r="L12" s="261">
        <v>31.146269100000001</v>
      </c>
      <c r="M12" s="261">
        <v>34.046257930000003</v>
      </c>
      <c r="N12" s="261">
        <v>62.61375807000001</v>
      </c>
      <c r="O12" s="261">
        <v>65.496805740000013</v>
      </c>
    </row>
    <row r="13" spans="3:18" ht="20.100000000000001" customHeight="1">
      <c r="C13" s="260" t="s">
        <v>184</v>
      </c>
      <c r="D13" s="305">
        <v>2.8206380300000005</v>
      </c>
      <c r="E13" s="305">
        <v>0</v>
      </c>
      <c r="F13" s="305">
        <v>0</v>
      </c>
      <c r="G13" s="261">
        <v>0</v>
      </c>
      <c r="H13" s="261">
        <v>5.9383601723531347</v>
      </c>
      <c r="I13" s="261">
        <v>5.942738503286094</v>
      </c>
      <c r="J13" s="261">
        <v>5.766</v>
      </c>
      <c r="K13" s="261">
        <v>5.6474565600000002</v>
      </c>
      <c r="L13" s="261">
        <v>7.1316282199999996</v>
      </c>
      <c r="M13" s="261">
        <v>3.3930826199999999</v>
      </c>
      <c r="N13" s="261">
        <v>3.3674560599999999</v>
      </c>
      <c r="O13" s="261">
        <v>3.2927219000000001</v>
      </c>
    </row>
    <row r="14" spans="3:18" ht="20.100000000000001" customHeight="1">
      <c r="C14" s="258" t="s">
        <v>17</v>
      </c>
      <c r="D14" s="306"/>
      <c r="E14" s="306"/>
      <c r="F14" s="306"/>
      <c r="G14" s="262"/>
      <c r="H14" s="262"/>
      <c r="I14" s="259"/>
      <c r="J14" s="259"/>
      <c r="K14" s="259"/>
      <c r="L14" s="259"/>
      <c r="M14" s="259"/>
      <c r="N14" s="259"/>
      <c r="O14" s="259"/>
    </row>
    <row r="15" spans="3:18" ht="20.100000000000001" customHeight="1">
      <c r="C15" s="260" t="s">
        <v>89</v>
      </c>
      <c r="D15" s="305">
        <v>59.311001956198098</v>
      </c>
      <c r="E15" s="305">
        <v>64.980629930000006</v>
      </c>
      <c r="F15" s="305">
        <v>79.362614972667615</v>
      </c>
      <c r="G15" s="261">
        <v>86.870351994472145</v>
      </c>
      <c r="H15" s="261">
        <v>98.189685330386098</v>
      </c>
      <c r="I15" s="261">
        <v>103.68994187031264</v>
      </c>
      <c r="J15" s="261">
        <v>114.06</v>
      </c>
      <c r="K15" s="261">
        <v>121.66891403999998</v>
      </c>
      <c r="L15" s="261">
        <v>132.64080899999999</v>
      </c>
      <c r="M15" s="261">
        <v>142.11131099000002</v>
      </c>
      <c r="N15" s="261">
        <v>155.94247590000009</v>
      </c>
      <c r="O15" s="261">
        <v>166.94850283000002</v>
      </c>
    </row>
    <row r="16" spans="3:18" ht="20.100000000000001" customHeight="1">
      <c r="C16" s="260" t="s">
        <v>90</v>
      </c>
      <c r="D16" s="305">
        <v>0</v>
      </c>
      <c r="E16" s="305">
        <v>0</v>
      </c>
      <c r="F16" s="305">
        <v>9.4402500000000007E-3</v>
      </c>
      <c r="G16" s="261">
        <v>0</v>
      </c>
      <c r="H16" s="261">
        <v>0</v>
      </c>
      <c r="I16" s="261">
        <v>0</v>
      </c>
      <c r="J16" s="261">
        <v>0</v>
      </c>
      <c r="K16" s="261">
        <v>0</v>
      </c>
      <c r="L16" s="261">
        <v>0</v>
      </c>
      <c r="M16" s="261">
        <v>0</v>
      </c>
      <c r="N16" s="261">
        <v>0.14235624</v>
      </c>
      <c r="O16" s="261">
        <v>0.19738102000000002</v>
      </c>
    </row>
    <row r="17" spans="3:20" ht="20.100000000000001" customHeight="1">
      <c r="C17" s="260" t="s">
        <v>91</v>
      </c>
      <c r="D17" s="305">
        <v>0</v>
      </c>
      <c r="E17" s="305">
        <v>0</v>
      </c>
      <c r="F17" s="305">
        <v>0</v>
      </c>
      <c r="G17" s="261">
        <v>9.01099E-3</v>
      </c>
      <c r="H17" s="261">
        <v>8.5337099999999999E-3</v>
      </c>
      <c r="I17" s="261">
        <v>8.1605699999999989E-3</v>
      </c>
      <c r="J17" s="261">
        <v>0</v>
      </c>
      <c r="K17" s="261">
        <v>0</v>
      </c>
      <c r="L17" s="261">
        <v>0</v>
      </c>
      <c r="M17" s="261">
        <v>0</v>
      </c>
      <c r="N17" s="261">
        <v>1.9272589999999999E-2</v>
      </c>
      <c r="O17" s="261">
        <v>1.9488449999999997E-2</v>
      </c>
    </row>
    <row r="18" spans="3:20" ht="20.100000000000001" customHeight="1">
      <c r="C18" s="260" t="s">
        <v>184</v>
      </c>
      <c r="D18" s="305">
        <v>0</v>
      </c>
      <c r="E18" s="305">
        <v>0</v>
      </c>
      <c r="F18" s="305">
        <v>0</v>
      </c>
      <c r="G18" s="261">
        <v>0</v>
      </c>
      <c r="H18" s="261">
        <v>0</v>
      </c>
      <c r="I18" s="261">
        <v>0</v>
      </c>
      <c r="J18" s="261">
        <v>0</v>
      </c>
      <c r="K18" s="261">
        <v>0</v>
      </c>
      <c r="L18" s="261">
        <v>0</v>
      </c>
      <c r="M18" s="261">
        <v>0</v>
      </c>
      <c r="N18" s="261">
        <v>0</v>
      </c>
      <c r="O18" s="261">
        <v>0</v>
      </c>
    </row>
    <row r="19" spans="3:20" ht="20.100000000000001" customHeight="1">
      <c r="C19" s="258" t="s">
        <v>18</v>
      </c>
      <c r="D19" s="306"/>
      <c r="E19" s="306"/>
      <c r="F19" s="306"/>
      <c r="G19" s="262"/>
      <c r="H19" s="262"/>
      <c r="I19" s="259"/>
      <c r="J19" s="259"/>
      <c r="K19" s="259"/>
      <c r="L19" s="259"/>
      <c r="M19" s="259"/>
      <c r="N19" s="259"/>
      <c r="O19" s="259"/>
    </row>
    <row r="20" spans="3:20" ht="20.100000000000001" customHeight="1">
      <c r="C20" s="260" t="s">
        <v>89</v>
      </c>
      <c r="D20" s="305">
        <v>23.549912214272059</v>
      </c>
      <c r="E20" s="305">
        <v>23.692963410000022</v>
      </c>
      <c r="F20" s="305">
        <v>27.699954866765392</v>
      </c>
      <c r="G20" s="261">
        <v>32.716900366726776</v>
      </c>
      <c r="H20" s="261">
        <v>30.925177633442605</v>
      </c>
      <c r="I20" s="261">
        <v>35.565798330000028</v>
      </c>
      <c r="J20" s="261">
        <v>40.872999999999998</v>
      </c>
      <c r="K20" s="261">
        <v>39.812888350000001</v>
      </c>
      <c r="L20" s="261">
        <v>34.965458400000003</v>
      </c>
      <c r="M20" s="261">
        <v>32.265321650000011</v>
      </c>
      <c r="N20" s="261">
        <v>34.995450770000026</v>
      </c>
      <c r="O20" s="261">
        <v>31.33686711</v>
      </c>
    </row>
    <row r="21" spans="3:20" ht="20.100000000000001" customHeight="1">
      <c r="C21" s="260" t="s">
        <v>90</v>
      </c>
      <c r="D21" s="305">
        <v>1.0072619999999999E-2</v>
      </c>
      <c r="E21" s="305">
        <v>1.6981799999999998E-2</v>
      </c>
      <c r="F21" s="305">
        <v>2.4181359999999995E-2</v>
      </c>
      <c r="G21" s="261">
        <v>2.2504330000000003E-2</v>
      </c>
      <c r="H21" s="261">
        <v>1.8642499999999996E-2</v>
      </c>
      <c r="I21" s="261">
        <v>1.7245850000000004E-2</v>
      </c>
      <c r="J21" s="261">
        <v>2.1999999999999999E-2</v>
      </c>
      <c r="K21" s="261">
        <v>2.509018E-2</v>
      </c>
      <c r="L21" s="261">
        <v>2.8808960000000002E-2</v>
      </c>
      <c r="M21" s="261">
        <v>1.40348E-2</v>
      </c>
      <c r="N21" s="261">
        <v>0.27621678000000005</v>
      </c>
      <c r="O21" s="261">
        <v>2.4606550000000001E-2</v>
      </c>
    </row>
    <row r="22" spans="3:20" ht="20.100000000000001" customHeight="1">
      <c r="C22" s="260" t="s">
        <v>91</v>
      </c>
      <c r="D22" s="305">
        <v>1.8770332056756756</v>
      </c>
      <c r="E22" s="305">
        <v>1.9051660400000001</v>
      </c>
      <c r="F22" s="305">
        <v>1.8996056478378378</v>
      </c>
      <c r="G22" s="261">
        <v>1.740459672973</v>
      </c>
      <c r="H22" s="261">
        <v>1.8014195499999999</v>
      </c>
      <c r="I22" s="261">
        <v>1.7886266199999998</v>
      </c>
      <c r="J22" s="261">
        <v>6.4000000000000001E-2</v>
      </c>
      <c r="K22" s="261">
        <v>6.4210927299999998E-2</v>
      </c>
      <c r="L22" s="261">
        <v>1.9284309999999999E-2</v>
      </c>
      <c r="M22" s="261">
        <v>2.1109600000000003E-2</v>
      </c>
      <c r="N22" s="261">
        <v>2.5993680000000002E-2</v>
      </c>
      <c r="O22" s="261">
        <v>2.6122120000000002E-2</v>
      </c>
    </row>
    <row r="23" spans="3:20" ht="20.100000000000001" customHeight="1">
      <c r="C23" s="260" t="s">
        <v>184</v>
      </c>
      <c r="D23" s="305">
        <f t="shared" ref="D23" si="0">Q23/1000000</f>
        <v>0</v>
      </c>
      <c r="E23" s="305" t="e">
        <f>#REF!/1000000</f>
        <v>#REF!</v>
      </c>
      <c r="F23" s="305">
        <f>R23/1000000</f>
        <v>0</v>
      </c>
      <c r="G23" s="261">
        <f>S23/1000000</f>
        <v>0</v>
      </c>
      <c r="H23" s="261">
        <f>T23/1000000</f>
        <v>0</v>
      </c>
      <c r="I23" s="261">
        <v>0</v>
      </c>
      <c r="J23" s="261">
        <v>0</v>
      </c>
      <c r="K23" s="261">
        <v>0</v>
      </c>
      <c r="L23" s="261">
        <v>0</v>
      </c>
      <c r="M23" s="261">
        <v>0</v>
      </c>
      <c r="N23" s="261">
        <v>0</v>
      </c>
      <c r="O23" s="261">
        <v>0</v>
      </c>
    </row>
    <row r="24" spans="3:20" ht="20.100000000000001" customHeight="1">
      <c r="C24" s="258" t="s">
        <v>92</v>
      </c>
      <c r="D24" s="306"/>
      <c r="E24" s="306"/>
      <c r="F24" s="306"/>
      <c r="G24" s="262"/>
      <c r="H24" s="262"/>
      <c r="I24" s="259"/>
      <c r="J24" s="259"/>
      <c r="K24" s="259"/>
      <c r="L24" s="259"/>
      <c r="M24" s="259"/>
      <c r="N24" s="259"/>
      <c r="O24" s="259"/>
    </row>
    <row r="25" spans="3:20" ht="20.100000000000001" customHeight="1">
      <c r="C25" s="260" t="s">
        <v>89</v>
      </c>
      <c r="D25" s="305">
        <v>1600.2628164457228</v>
      </c>
      <c r="E25" s="305">
        <v>1701.4751641699982</v>
      </c>
      <c r="F25" s="305">
        <v>1919.3034036003576</v>
      </c>
      <c r="G25" s="261">
        <v>2065.1996938740695</v>
      </c>
      <c r="H25" s="261">
        <v>2321.9165271098304</v>
      </c>
      <c r="I25" s="261">
        <v>2587.73</v>
      </c>
      <c r="J25" s="261">
        <v>2835.0479999999998</v>
      </c>
      <c r="K25" s="261">
        <v>3067.20411496</v>
      </c>
      <c r="L25" s="261">
        <v>3387.63713289</v>
      </c>
      <c r="M25" s="261">
        <v>3681.9372814708468</v>
      </c>
      <c r="N25" s="261">
        <v>3857.0791357571729</v>
      </c>
      <c r="O25" s="261">
        <v>4052.94785615</v>
      </c>
      <c r="P25" s="307"/>
      <c r="Q25" s="263"/>
    </row>
    <row r="26" spans="3:20" ht="20.100000000000001" customHeight="1">
      <c r="C26" s="260" t="s">
        <v>90</v>
      </c>
      <c r="D26" s="305">
        <v>82.592653645969534</v>
      </c>
      <c r="E26" s="305">
        <v>82.53306274000002</v>
      </c>
      <c r="F26" s="305">
        <v>114.16793851731362</v>
      </c>
      <c r="G26" s="261">
        <v>159.78426589914133</v>
      </c>
      <c r="H26" s="261">
        <v>119.52230936243242</v>
      </c>
      <c r="I26" s="261">
        <v>168.4385986932142</v>
      </c>
      <c r="J26" s="261">
        <v>189.46099999999998</v>
      </c>
      <c r="K26" s="261">
        <v>203.60530835000003</v>
      </c>
      <c r="L26" s="261">
        <v>231.56410337000005</v>
      </c>
      <c r="M26" s="261">
        <v>250.26282393000005</v>
      </c>
      <c r="N26" s="261">
        <v>322.14672727000021</v>
      </c>
      <c r="O26" s="261">
        <v>308.17</v>
      </c>
    </row>
    <row r="27" spans="3:20" ht="20.100000000000001" customHeight="1">
      <c r="C27" s="260" t="s">
        <v>91</v>
      </c>
      <c r="D27" s="305">
        <v>7.6353742314136035</v>
      </c>
      <c r="E27" s="305">
        <v>4.0878895599999998</v>
      </c>
      <c r="F27" s="305">
        <v>10.971320352833693</v>
      </c>
      <c r="G27" s="261">
        <v>10.874102846907601</v>
      </c>
      <c r="H27" s="261">
        <v>11.127818040000001</v>
      </c>
      <c r="I27" s="261">
        <v>30.9626938</v>
      </c>
      <c r="J27" s="261">
        <v>31.611000000000001</v>
      </c>
      <c r="K27" s="232">
        <v>30.284339860000003</v>
      </c>
      <c r="L27" s="232">
        <v>31.165553410000001</v>
      </c>
      <c r="M27" s="232">
        <v>34.067367530000006</v>
      </c>
      <c r="N27" s="232">
        <v>62.659024340000009</v>
      </c>
      <c r="O27" s="232">
        <v>63.4</v>
      </c>
    </row>
    <row r="28" spans="3:20" ht="20.100000000000001" customHeight="1">
      <c r="C28" s="260" t="s">
        <v>184</v>
      </c>
      <c r="D28" s="305">
        <v>2.8206380300000005</v>
      </c>
      <c r="E28" s="305">
        <v>0</v>
      </c>
      <c r="F28" s="305">
        <v>0</v>
      </c>
      <c r="G28" s="261">
        <v>0</v>
      </c>
      <c r="H28" s="261">
        <v>5.9383601723531347</v>
      </c>
      <c r="I28" s="261">
        <v>5.942738503286094</v>
      </c>
      <c r="J28" s="261">
        <v>5.766</v>
      </c>
      <c r="K28" s="261">
        <v>5.6474565600000002</v>
      </c>
      <c r="L28" s="261">
        <v>7.1316282199999996</v>
      </c>
      <c r="M28" s="261">
        <v>3.3930826199999999</v>
      </c>
      <c r="N28" s="261">
        <v>3.3674560599999999</v>
      </c>
      <c r="O28" s="261">
        <v>3.2927219000000001</v>
      </c>
    </row>
    <row r="29" spans="3:20" ht="20.100000000000001" customHeight="1">
      <c r="C29" s="258" t="s">
        <v>93</v>
      </c>
      <c r="D29" s="306"/>
      <c r="E29" s="306"/>
      <c r="F29" s="306"/>
      <c r="G29" s="262"/>
      <c r="H29" s="262"/>
      <c r="I29" s="262"/>
      <c r="J29" s="262"/>
      <c r="K29" s="262"/>
      <c r="L29" s="262"/>
      <c r="M29" s="262"/>
      <c r="N29" s="262"/>
      <c r="O29" s="262"/>
    </row>
    <row r="30" spans="3:20" ht="20.100000000000001" customHeight="1">
      <c r="C30" s="260" t="s">
        <v>89</v>
      </c>
      <c r="D30" s="305">
        <v>11.924858155084532</v>
      </c>
      <c r="E30" s="305">
        <v>14.994108704125859</v>
      </c>
      <c r="F30" s="305">
        <v>14.581756760395377</v>
      </c>
      <c r="G30" s="261">
        <v>15.706691304541256</v>
      </c>
      <c r="H30" s="261">
        <v>16.924779234924859</v>
      </c>
      <c r="I30" s="261">
        <v>14.99659294020319</v>
      </c>
      <c r="J30" s="261">
        <v>18.645</v>
      </c>
      <c r="K30" s="261">
        <v>20.092285312665275</v>
      </c>
      <c r="L30" s="261">
        <v>21.412953959839591</v>
      </c>
      <c r="M30" s="261">
        <v>19.907181929248075</v>
      </c>
      <c r="N30" s="261">
        <v>23.768193373634222</v>
      </c>
      <c r="O30" s="261">
        <v>22.629840295235681</v>
      </c>
      <c r="P30" s="225"/>
    </row>
    <row r="31" spans="3:20" ht="20.100000000000001" customHeight="1">
      <c r="C31" s="260" t="s">
        <v>90</v>
      </c>
      <c r="D31" s="305">
        <v>2.7191297934678569</v>
      </c>
      <c r="E31" s="305">
        <v>3.0196606343903447</v>
      </c>
      <c r="F31" s="305">
        <v>5.1691598784412767</v>
      </c>
      <c r="G31" s="261">
        <v>6.602966423827807</v>
      </c>
      <c r="H31" s="261">
        <v>3.6024136989568438</v>
      </c>
      <c r="I31" s="261">
        <v>4.09559728925786</v>
      </c>
      <c r="J31" s="261">
        <v>4.9400000000000004</v>
      </c>
      <c r="K31" s="261">
        <v>5.4933104264258503</v>
      </c>
      <c r="L31" s="261">
        <v>7.6605636706088598</v>
      </c>
      <c r="M31" s="261">
        <v>10.013977226060652</v>
      </c>
      <c r="N31" s="261">
        <v>8.4544632159662854</v>
      </c>
      <c r="O31" s="261">
        <v>9.8063335682360897</v>
      </c>
      <c r="P31" s="225"/>
    </row>
    <row r="32" spans="3:20" ht="20.100000000000001" customHeight="1">
      <c r="C32" s="260" t="s">
        <v>91</v>
      </c>
      <c r="D32" s="305">
        <v>3.2048987837354441</v>
      </c>
      <c r="E32" s="305">
        <v>1.0058003499999999</v>
      </c>
      <c r="F32" s="305">
        <v>3.6995454008038449</v>
      </c>
      <c r="G32" s="261">
        <v>3.2800969934106798</v>
      </c>
      <c r="H32" s="261">
        <v>5.9325475432147492</v>
      </c>
      <c r="I32" s="261">
        <v>8.6620743597810907</v>
      </c>
      <c r="J32" s="261">
        <v>8.6760000000000002</v>
      </c>
      <c r="K32" s="261">
        <v>8.9823884134772598</v>
      </c>
      <c r="L32" s="261">
        <v>14.93006573341499</v>
      </c>
      <c r="M32" s="261">
        <v>18.804313840892871</v>
      </c>
      <c r="N32" s="261">
        <v>21.545316110007171</v>
      </c>
      <c r="O32" s="261">
        <v>25.858389799884691</v>
      </c>
      <c r="P32" s="225"/>
      <c r="T32" s="224"/>
    </row>
    <row r="33" spans="3:18">
      <c r="C33" s="260" t="s">
        <v>184</v>
      </c>
      <c r="D33" s="305">
        <v>0</v>
      </c>
      <c r="E33" s="305">
        <v>0</v>
      </c>
      <c r="F33" s="305">
        <v>0</v>
      </c>
      <c r="G33" s="261">
        <v>0</v>
      </c>
      <c r="H33" s="261">
        <v>2.2290571803329998E-2</v>
      </c>
      <c r="I33" s="261">
        <v>2.1589251890240004E-2</v>
      </c>
      <c r="J33" s="261">
        <v>2.1999999999999999E-2</v>
      </c>
      <c r="K33" s="261">
        <v>2.061024210473E-2</v>
      </c>
      <c r="L33" s="261">
        <v>0.37707869307781</v>
      </c>
      <c r="M33" s="261">
        <v>0.91130694200787998</v>
      </c>
      <c r="N33" s="261">
        <v>0.28262611501011997</v>
      </c>
      <c r="O33" s="261">
        <v>0.23434957010409002</v>
      </c>
      <c r="P33" s="225"/>
    </row>
    <row r="34" spans="3:18" ht="20.100000000000001" customHeight="1">
      <c r="C34" s="258" t="s">
        <v>94</v>
      </c>
      <c r="D34" s="306"/>
      <c r="E34" s="306"/>
      <c r="F34" s="306"/>
      <c r="G34" s="262"/>
      <c r="H34" s="262"/>
      <c r="I34" s="262">
        <f>SUM(I35:I38)</f>
        <v>0.36143163858702615</v>
      </c>
      <c r="J34" s="262"/>
      <c r="K34" s="262"/>
      <c r="L34" s="262"/>
      <c r="M34" s="262"/>
      <c r="N34" s="262"/>
      <c r="O34" s="262"/>
    </row>
    <row r="35" spans="3:18" ht="20.100000000000001" customHeight="1">
      <c r="C35" s="260" t="s">
        <v>89</v>
      </c>
      <c r="D35" s="305">
        <v>0.28755071118578113</v>
      </c>
      <c r="E35" s="305">
        <v>0.3259833834107182</v>
      </c>
      <c r="F35" s="305">
        <v>0.29567806740344554</v>
      </c>
      <c r="G35" s="261">
        <v>0.35188304190008279</v>
      </c>
      <c r="H35" s="261">
        <v>0.36121212000000003</v>
      </c>
      <c r="I35" s="261">
        <v>0.35327106858702617</v>
      </c>
      <c r="J35" s="261">
        <v>0.33200000000000002</v>
      </c>
      <c r="K35" s="261">
        <v>0.43675287023367804</v>
      </c>
      <c r="L35" s="261">
        <v>0.37108120520446036</v>
      </c>
      <c r="M35" s="261">
        <v>0.37278822429338365</v>
      </c>
      <c r="N35" s="261">
        <v>0.40587400835681742</v>
      </c>
      <c r="O35" s="261">
        <v>0.39828492811382205</v>
      </c>
    </row>
    <row r="36" spans="3:18" ht="20.100000000000001" customHeight="1">
      <c r="C36" s="260" t="s">
        <v>90</v>
      </c>
      <c r="D36" s="305">
        <v>0</v>
      </c>
      <c r="E36" s="305">
        <v>0</v>
      </c>
      <c r="F36" s="305">
        <v>1.8141106419798257E-4</v>
      </c>
      <c r="G36" s="261">
        <v>0</v>
      </c>
      <c r="H36" s="261">
        <v>0</v>
      </c>
      <c r="I36" s="261">
        <v>0</v>
      </c>
      <c r="J36" s="261">
        <v>0</v>
      </c>
      <c r="K36" s="261">
        <v>0</v>
      </c>
      <c r="L36" s="261">
        <v>0</v>
      </c>
      <c r="M36" s="261">
        <v>0</v>
      </c>
      <c r="N36" s="261">
        <v>5.4157121405693769E-3</v>
      </c>
      <c r="O36" s="261">
        <v>9.8570897074262212E-3</v>
      </c>
    </row>
    <row r="37" spans="3:18" ht="20.100000000000001" customHeight="1">
      <c r="C37" s="260" t="s">
        <v>91</v>
      </c>
      <c r="D37" s="305">
        <v>0</v>
      </c>
      <c r="E37" s="305">
        <v>0</v>
      </c>
      <c r="F37" s="305">
        <v>0</v>
      </c>
      <c r="G37" s="261">
        <v>9.01099E-3</v>
      </c>
      <c r="H37" s="261">
        <v>0</v>
      </c>
      <c r="I37" s="261">
        <v>8.1605699999999989E-3</v>
      </c>
      <c r="J37" s="261">
        <v>0</v>
      </c>
      <c r="K37" s="261">
        <v>0</v>
      </c>
      <c r="L37" s="261">
        <v>0</v>
      </c>
      <c r="M37" s="261">
        <v>0</v>
      </c>
      <c r="N37" s="261">
        <v>7.5696292277394892E-3</v>
      </c>
      <c r="O37" s="261">
        <v>7.0158419999999987E-3</v>
      </c>
    </row>
    <row r="38" spans="3:18" ht="20.100000000000001" customHeight="1">
      <c r="C38" s="260" t="s">
        <v>184</v>
      </c>
      <c r="D38" s="305">
        <v>0</v>
      </c>
      <c r="E38" s="305">
        <v>0</v>
      </c>
      <c r="F38" s="305">
        <v>0</v>
      </c>
      <c r="G38" s="261">
        <v>0</v>
      </c>
      <c r="H38" s="261">
        <v>0</v>
      </c>
      <c r="I38" s="261">
        <v>0</v>
      </c>
      <c r="J38" s="261">
        <v>0</v>
      </c>
      <c r="K38" s="261">
        <v>0</v>
      </c>
      <c r="L38" s="261">
        <v>0</v>
      </c>
      <c r="M38" s="261">
        <v>0</v>
      </c>
      <c r="N38" s="261">
        <v>0</v>
      </c>
      <c r="O38" s="261">
        <v>0</v>
      </c>
    </row>
    <row r="39" spans="3:18" ht="31.35" customHeight="1">
      <c r="C39" s="258" t="s">
        <v>95</v>
      </c>
      <c r="D39" s="306"/>
      <c r="E39" s="306"/>
      <c r="F39" s="306"/>
      <c r="G39" s="262"/>
      <c r="H39" s="262"/>
      <c r="I39" s="262">
        <f>SUM(I40:I43)</f>
        <v>2.3699578490390425</v>
      </c>
      <c r="J39" s="262"/>
      <c r="K39" s="262"/>
      <c r="L39" s="262"/>
      <c r="M39" s="262"/>
      <c r="N39" s="262"/>
      <c r="O39" s="262"/>
    </row>
    <row r="40" spans="3:18" ht="20.100000000000001" customHeight="1">
      <c r="C40" s="260" t="s">
        <v>89</v>
      </c>
      <c r="D40" s="305">
        <v>0.46208227480845077</v>
      </c>
      <c r="E40" s="305">
        <v>0.46635463423033807</v>
      </c>
      <c r="F40" s="305">
        <v>0.10978881417076486</v>
      </c>
      <c r="G40" s="261">
        <v>0.19379813801498741</v>
      </c>
      <c r="H40" s="261">
        <v>0.24438579401513125</v>
      </c>
      <c r="I40" s="261">
        <v>0.5740954406479627</v>
      </c>
      <c r="J40" s="261">
        <v>0.13700000000000001</v>
      </c>
      <c r="K40" s="261">
        <v>0.12474553835665017</v>
      </c>
      <c r="L40" s="261">
        <v>0.12722877666350035</v>
      </c>
      <c r="M40" s="261">
        <v>0.17834632539131232</v>
      </c>
      <c r="N40" s="261">
        <v>0.54040907359036916</v>
      </c>
      <c r="O40" s="261">
        <v>0.28925323275584891</v>
      </c>
    </row>
    <row r="41" spans="3:18" ht="20.100000000000001" customHeight="1">
      <c r="C41" s="260" t="s">
        <v>90</v>
      </c>
      <c r="D41" s="305">
        <v>3.1727197580000001E-3</v>
      </c>
      <c r="E41" s="305">
        <v>3.5978066139999995E-3</v>
      </c>
      <c r="F41" s="305">
        <v>8.2011440160000004E-3</v>
      </c>
      <c r="G41" s="261">
        <v>7.9031313340000003E-3</v>
      </c>
      <c r="H41" s="261">
        <v>9.3151499289999985E-3</v>
      </c>
      <c r="I41" s="261">
        <v>6.2584997439999986E-3</v>
      </c>
      <c r="J41" s="261">
        <v>5.0000000000000001E-3</v>
      </c>
      <c r="K41" s="261">
        <v>6.0671743750000005E-3</v>
      </c>
      <c r="L41" s="261">
        <v>2.6212055500000006E-3</v>
      </c>
      <c r="M41" s="261">
        <v>1.9321397826565955E-4</v>
      </c>
      <c r="N41" s="261">
        <v>0.24626432489</v>
      </c>
      <c r="O41" s="261">
        <v>5.8766777100000001E-4</v>
      </c>
    </row>
    <row r="42" spans="3:18" ht="20.100000000000001" customHeight="1">
      <c r="C42" s="260" t="s">
        <v>91</v>
      </c>
      <c r="D42" s="305">
        <v>0.30539164000000002</v>
      </c>
      <c r="E42" s="305">
        <v>0.29988685999999998</v>
      </c>
      <c r="F42" s="305">
        <v>0.25105766999999996</v>
      </c>
      <c r="G42" s="261">
        <v>3.7994080212E-2</v>
      </c>
      <c r="H42" s="261">
        <v>0.49288100940100005</v>
      </c>
      <c r="I42" s="261">
        <v>1.7896039086470799</v>
      </c>
      <c r="J42" s="261">
        <v>0</v>
      </c>
      <c r="K42" s="261">
        <v>6.4209059270020005E-2</v>
      </c>
      <c r="L42" s="261">
        <v>1.9284309999999999E-2</v>
      </c>
      <c r="M42" s="261">
        <v>2.1265740000000002E-2</v>
      </c>
      <c r="N42" s="261">
        <v>2.5993680000000002E-2</v>
      </c>
      <c r="O42" s="261">
        <v>2.6122120000000002E-2</v>
      </c>
    </row>
    <row r="43" spans="3:18" ht="20.100000000000001" customHeight="1">
      <c r="C43" s="260" t="s">
        <v>184</v>
      </c>
      <c r="D43" s="305">
        <v>0</v>
      </c>
      <c r="E43" s="305">
        <v>0</v>
      </c>
      <c r="F43" s="305">
        <v>0</v>
      </c>
      <c r="G43" s="261">
        <v>0</v>
      </c>
      <c r="H43" s="261">
        <v>0</v>
      </c>
      <c r="I43" s="261">
        <v>0</v>
      </c>
      <c r="J43" s="261">
        <v>0</v>
      </c>
      <c r="K43" s="261">
        <v>0</v>
      </c>
      <c r="L43" s="261">
        <v>0</v>
      </c>
      <c r="M43" s="261">
        <v>0</v>
      </c>
      <c r="N43" s="261">
        <v>0</v>
      </c>
      <c r="O43" s="261">
        <v>0</v>
      </c>
    </row>
    <row r="44" spans="3:18" ht="20.100000000000001" customHeight="1">
      <c r="C44" s="258" t="s">
        <v>96</v>
      </c>
      <c r="D44" s="306"/>
      <c r="E44" s="306"/>
      <c r="F44" s="306"/>
      <c r="G44" s="262"/>
      <c r="H44" s="262"/>
      <c r="I44" s="262"/>
      <c r="J44" s="262"/>
      <c r="K44" s="262"/>
      <c r="L44" s="262"/>
      <c r="M44" s="262"/>
      <c r="N44" s="262"/>
      <c r="O44" s="262"/>
    </row>
    <row r="45" spans="3:18" ht="20.100000000000001" customHeight="1">
      <c r="C45" s="260" t="s">
        <v>89</v>
      </c>
      <c r="D45" s="264">
        <v>7.9202559797205991E-3</v>
      </c>
      <c r="E45" s="264">
        <v>9.2780941233824889E-3</v>
      </c>
      <c r="F45" s="264">
        <v>7.8086787184639761E-3</v>
      </c>
      <c r="G45" s="244">
        <v>7.8696372717201053E-3</v>
      </c>
      <c r="H45" s="244">
        <v>7.3943937383102402E-3</v>
      </c>
      <c r="I45" s="244">
        <v>6.1575010517933102E-3</v>
      </c>
      <c r="J45" s="244">
        <v>6.7420375245851221E-3</v>
      </c>
      <c r="K45" s="244">
        <v>6.7363631377832358E-3</v>
      </c>
      <c r="L45" s="244">
        <v>6.4688080548897841E-3</v>
      </c>
      <c r="M45" s="244">
        <v>5.5564000456738254E-3</v>
      </c>
      <c r="N45" s="244">
        <v>6.4075627140924027E-3</v>
      </c>
      <c r="O45" s="244">
        <v>5.7531898469217286E-3</v>
      </c>
      <c r="Q45" s="264"/>
    </row>
    <row r="46" spans="3:18" ht="20.100000000000001" customHeight="1">
      <c r="C46" s="260" t="s">
        <v>90</v>
      </c>
      <c r="D46" s="264">
        <v>3.2960589023993701E-2</v>
      </c>
      <c r="E46" s="264">
        <v>3.6630876652770927E-2</v>
      </c>
      <c r="F46" s="264">
        <v>4.5350231428907671E-2</v>
      </c>
      <c r="G46" s="244">
        <v>4.1373720484685933E-2</v>
      </c>
      <c r="H46" s="244">
        <v>3.3213588292006005E-2</v>
      </c>
      <c r="I46" s="244">
        <v>2.4352231738004295E-2</v>
      </c>
      <c r="J46" s="244">
        <v>2.6100358385103006E-2</v>
      </c>
      <c r="K46" s="244">
        <v>2.7009991268731326E-2</v>
      </c>
      <c r="L46" s="244">
        <v>3.3093146841997323E-2</v>
      </c>
      <c r="M46" s="244">
        <v>4.0014614567123796E-2</v>
      </c>
      <c r="N46" s="244">
        <v>2.7025397174685533E-2</v>
      </c>
      <c r="O46" s="244">
        <v>3.2077645222274895E-2</v>
      </c>
      <c r="Q46" s="264"/>
    </row>
    <row r="47" spans="3:18" ht="20.100000000000001" customHeight="1">
      <c r="C47" s="260" t="s">
        <v>91</v>
      </c>
      <c r="D47" s="264">
        <v>0.45974045506418526</v>
      </c>
      <c r="E47" s="264">
        <v>0.31940373897968027</v>
      </c>
      <c r="F47" s="264">
        <v>0.36008456081436685</v>
      </c>
      <c r="G47" s="244">
        <v>0.34045675528786329</v>
      </c>
      <c r="H47" s="244">
        <v>0.57742034687473631</v>
      </c>
      <c r="I47" s="244">
        <v>0.33782069822452493</v>
      </c>
      <c r="J47" s="244">
        <v>0.27446142165701815</v>
      </c>
      <c r="K47" s="244">
        <v>0.29872196371353493</v>
      </c>
      <c r="L47" s="244">
        <v>0.47967542391267903</v>
      </c>
      <c r="M47" s="244">
        <v>0.55259859935801936</v>
      </c>
      <c r="N47" s="244">
        <v>0.34438581906644011</v>
      </c>
      <c r="O47" s="244">
        <v>0.3950346847059153</v>
      </c>
      <c r="Q47" s="264"/>
    </row>
    <row r="48" spans="3:18" ht="20.100000000000001" customHeight="1">
      <c r="C48" s="260" t="s">
        <v>184</v>
      </c>
      <c r="D48" s="264">
        <v>0</v>
      </c>
      <c r="E48" s="291" t="s">
        <v>180</v>
      </c>
      <c r="F48" s="291" t="s">
        <v>180</v>
      </c>
      <c r="G48" s="291" t="s">
        <v>180</v>
      </c>
      <c r="H48" s="264">
        <v>3.7536577702219662E-3</v>
      </c>
      <c r="I48" s="264">
        <v>3.6328793330384669E-3</v>
      </c>
      <c r="J48" s="264">
        <v>3.8154699965313905E-3</v>
      </c>
      <c r="K48" s="264">
        <v>3.6494733311822057E-3</v>
      </c>
      <c r="L48" s="244">
        <v>5.2874137776886244E-2</v>
      </c>
      <c r="M48" s="244">
        <v>0.26857788155122492</v>
      </c>
      <c r="N48" s="244">
        <v>8.3928671963167348E-2</v>
      </c>
      <c r="O48" s="244">
        <v>7.117198998922139E-2</v>
      </c>
      <c r="Q48" s="264"/>
      <c r="R48" s="265"/>
    </row>
    <row r="49" spans="3:18" ht="20.100000000000001" customHeight="1">
      <c r="C49" s="266"/>
      <c r="D49" s="225"/>
      <c r="E49" s="225"/>
      <c r="F49" s="225"/>
      <c r="G49" s="225"/>
      <c r="H49" s="225"/>
      <c r="I49" s="225"/>
      <c r="J49" s="225"/>
      <c r="K49" s="225"/>
      <c r="L49" s="225"/>
      <c r="M49" s="225"/>
      <c r="N49" s="225"/>
      <c r="O49" s="225"/>
      <c r="R49" s="265"/>
    </row>
    <row r="50" spans="3:18" ht="20.100000000000001" customHeight="1">
      <c r="C50" s="260"/>
      <c r="R50" s="265"/>
    </row>
    <row r="51" spans="3:18" ht="20.100000000000001" customHeight="1">
      <c r="C51" s="260"/>
    </row>
    <row r="52" spans="3:18" ht="20.100000000000001" customHeight="1">
      <c r="C52" s="260"/>
    </row>
    <row r="53" spans="3:18" ht="20.100000000000001" customHeight="1"/>
    <row r="54" spans="3:18" ht="20.100000000000001" customHeight="1">
      <c r="C54" s="266"/>
    </row>
    <row r="55" spans="3:18" ht="20.100000000000001" customHeight="1">
      <c r="C55" s="260"/>
    </row>
    <row r="56" spans="3:18" ht="20.100000000000001" customHeight="1">
      <c r="C56" s="260"/>
    </row>
    <row r="57" spans="3:18" ht="20.100000000000001" customHeight="1">
      <c r="C57" s="260"/>
    </row>
    <row r="58" spans="3:18" ht="20.100000000000001" customHeight="1"/>
    <row r="59" spans="3:18" ht="20.100000000000001" customHeight="1">
      <c r="C59" s="266"/>
    </row>
    <row r="60" spans="3:18" ht="20.100000000000001" customHeight="1">
      <c r="C60" s="260"/>
    </row>
    <row r="61" spans="3:18" ht="20.100000000000001" customHeight="1">
      <c r="C61" s="260"/>
    </row>
    <row r="62" spans="3:18" ht="20.100000000000001" customHeight="1">
      <c r="C62" s="260"/>
    </row>
    <row r="63" spans="3:18" ht="20.100000000000001" customHeight="1"/>
    <row r="64" spans="3:18" ht="20.100000000000001" customHeight="1">
      <c r="C64" s="266"/>
    </row>
    <row r="65" spans="3:3" ht="20.100000000000001" customHeight="1">
      <c r="C65" s="260"/>
    </row>
    <row r="66" spans="3:3" ht="20.100000000000001" customHeight="1">
      <c r="C66" s="260"/>
    </row>
    <row r="67" spans="3:3" ht="20.100000000000001" customHeight="1">
      <c r="C67" s="260"/>
    </row>
    <row r="68" spans="3:3" ht="20.100000000000001" customHeight="1"/>
    <row r="69" spans="3:3" ht="20.100000000000001" customHeight="1">
      <c r="C69" s="266"/>
    </row>
    <row r="70" spans="3:3" ht="20.100000000000001" customHeight="1">
      <c r="C70" s="260"/>
    </row>
    <row r="71" spans="3:3" ht="20.100000000000001" customHeight="1">
      <c r="C71" s="260"/>
    </row>
    <row r="72" spans="3:3">
      <c r="C72" s="260"/>
    </row>
  </sheetData>
  <hyperlinks>
    <hyperlink ref="R6" location="Cover!A1" display="cover" xr:uid="{4BFE5C0B-3FD6-42A9-8B8D-2AF93F701FBB}"/>
  </hyperlinks>
  <printOptions horizontalCentered="1"/>
  <pageMargins left="0.70866141732283472" right="0.70866141732283472" top="0.74803149606299213" bottom="0.74803149606299213" header="0.31496062992125984" footer="0.31496062992125984"/>
  <pageSetup paperSize="9" scale="51" orientation="landscape" r:id="rId1"/>
  <headerFooter>
    <oddFooter>&amp;L&amp;12&amp;D &amp;T&amp;C&amp;12Page &amp;P of &amp;N&amp;R&amp;"-,Bold"&amp;12Optima bank&amp;"-,Regular"
Results factsheet</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B8C-008A-45E2-9CC2-3C96EE711561}">
  <sheetPr codeName="Sheet15">
    <tabColor theme="5"/>
  </sheetPr>
  <dimension ref="B1:Y51"/>
  <sheetViews>
    <sheetView view="pageBreakPreview" zoomScale="60" zoomScaleNormal="100" workbookViewId="0">
      <selection activeCell="Q46" sqref="Q46"/>
    </sheetView>
  </sheetViews>
  <sheetFormatPr defaultColWidth="9.42578125" defaultRowHeight="15"/>
  <cols>
    <col min="1" max="1" width="9.42578125" style="1"/>
    <col min="2" max="2" width="9" style="1" customWidth="1"/>
    <col min="3" max="3" width="4.5703125" style="1" customWidth="1"/>
    <col min="4" max="4" width="35.5703125" style="1" customWidth="1"/>
    <col min="5" max="5" width="16.5703125" style="1" customWidth="1"/>
    <col min="6" max="6" width="15.42578125" style="1" customWidth="1"/>
    <col min="7" max="7" width="14.42578125" style="1" customWidth="1"/>
    <col min="8" max="8" width="12" style="1" customWidth="1"/>
    <col min="9" max="9" width="14.42578125" style="1" customWidth="1"/>
    <col min="10" max="10" width="6.42578125" style="1" customWidth="1"/>
    <col min="11" max="16384" width="9.42578125" style="1"/>
  </cols>
  <sheetData>
    <row r="1" spans="2:25" ht="18.75" customHeight="1"/>
    <row r="2" spans="2:25" ht="15.75" customHeight="1"/>
    <row r="4" spans="2:25" ht="23.25" customHeight="1">
      <c r="D4" s="8"/>
      <c r="E4" s="8"/>
      <c r="F4" s="8"/>
      <c r="G4" s="8"/>
      <c r="H4" s="8"/>
      <c r="I4" s="8"/>
      <c r="J4" s="8"/>
      <c r="K4" s="8"/>
      <c r="L4" s="8"/>
      <c r="M4" s="8"/>
      <c r="N4" s="8"/>
      <c r="O4" s="8"/>
      <c r="P4" s="8"/>
      <c r="Q4" s="8"/>
      <c r="R4" s="8"/>
      <c r="S4" s="8"/>
      <c r="T4" s="8"/>
      <c r="U4" s="8"/>
      <c r="V4" s="8"/>
      <c r="W4" s="8"/>
      <c r="X4" s="8"/>
      <c r="Y4" s="8"/>
    </row>
    <row r="5" spans="2:25" ht="23.25" customHeight="1">
      <c r="D5" s="2" t="s">
        <v>210</v>
      </c>
      <c r="E5" s="8"/>
      <c r="F5" s="8"/>
      <c r="G5" s="8"/>
      <c r="H5" s="8"/>
      <c r="I5" s="8"/>
      <c r="J5" s="8"/>
      <c r="K5" s="8"/>
      <c r="L5" s="8"/>
      <c r="M5" s="8"/>
      <c r="N5" s="8"/>
      <c r="O5" s="8"/>
      <c r="P5" s="8"/>
      <c r="Q5" s="8"/>
      <c r="R5" s="8"/>
      <c r="S5" s="8"/>
      <c r="T5" s="8"/>
      <c r="U5" s="8"/>
      <c r="V5" s="8"/>
      <c r="W5" s="8"/>
      <c r="X5" s="8"/>
      <c r="Y5" s="8"/>
    </row>
    <row r="6" spans="2:25" ht="23.25" customHeight="1">
      <c r="B6" s="28" t="s">
        <v>82</v>
      </c>
      <c r="D6" s="8"/>
      <c r="E6" s="8"/>
      <c r="F6" s="8"/>
      <c r="G6" s="8"/>
      <c r="H6" s="8"/>
      <c r="I6" s="8"/>
      <c r="J6" s="8"/>
      <c r="K6" s="8"/>
      <c r="L6" s="8"/>
      <c r="M6" s="8"/>
      <c r="N6" s="8"/>
      <c r="O6" s="8"/>
      <c r="P6" s="8"/>
      <c r="Q6" s="8"/>
      <c r="R6" s="8"/>
      <c r="S6" s="8"/>
      <c r="T6" s="8"/>
      <c r="U6" s="8"/>
      <c r="V6" s="8"/>
      <c r="W6" s="8"/>
      <c r="X6" s="8"/>
      <c r="Y6" s="8"/>
    </row>
    <row r="7" spans="2:25">
      <c r="D7" s="3"/>
      <c r="E7" s="4"/>
      <c r="F7" s="4"/>
      <c r="G7" s="4"/>
      <c r="H7" s="4"/>
      <c r="I7" s="4"/>
      <c r="J7" s="4"/>
      <c r="K7" s="4"/>
      <c r="L7" s="4"/>
      <c r="M7" s="4"/>
      <c r="N7" s="4"/>
      <c r="O7" s="4"/>
      <c r="P7" s="4"/>
      <c r="Q7" s="4"/>
      <c r="R7" s="4"/>
      <c r="S7" s="4"/>
      <c r="T7" s="4"/>
      <c r="U7" s="4"/>
      <c r="V7" s="4"/>
      <c r="W7" s="4"/>
      <c r="X7" s="4"/>
      <c r="Y7" s="4"/>
    </row>
    <row r="8" spans="2:25">
      <c r="D8" s="5"/>
      <c r="E8" s="5"/>
      <c r="F8" s="5"/>
      <c r="G8" s="5"/>
      <c r="H8" s="5"/>
      <c r="I8" s="5"/>
    </row>
    <row r="9" spans="2:25" ht="20.100000000000001" customHeight="1">
      <c r="D9" s="5" t="s">
        <v>211</v>
      </c>
      <c r="E9" s="9"/>
      <c r="F9" s="5"/>
      <c r="G9" s="5"/>
      <c r="H9" s="5"/>
      <c r="I9" s="5"/>
    </row>
    <row r="10" spans="2:25" ht="20.100000000000001" customHeight="1">
      <c r="D10" s="5" t="s">
        <v>212</v>
      </c>
      <c r="E10" s="9"/>
      <c r="F10" s="9"/>
      <c r="G10" s="9"/>
      <c r="H10" s="9"/>
      <c r="I10" s="9"/>
    </row>
    <row r="11" spans="2:25" ht="20.100000000000001" customHeight="1">
      <c r="D11" s="5" t="s">
        <v>213</v>
      </c>
      <c r="E11" s="9"/>
      <c r="F11" s="9"/>
      <c r="G11" s="9"/>
      <c r="H11" s="9"/>
      <c r="I11" s="9"/>
    </row>
    <row r="12" spans="2:25" ht="20.100000000000001" customHeight="1">
      <c r="D12" s="5" t="s">
        <v>214</v>
      </c>
      <c r="E12" s="9"/>
      <c r="F12" s="9"/>
      <c r="G12" s="9"/>
      <c r="H12" s="9"/>
      <c r="I12" s="9"/>
    </row>
    <row r="13" spans="2:25" ht="20.100000000000001" customHeight="1">
      <c r="D13" s="5" t="s">
        <v>215</v>
      </c>
      <c r="E13" s="9"/>
      <c r="F13" s="9"/>
      <c r="G13" s="9"/>
      <c r="H13" s="9"/>
      <c r="I13" s="9"/>
    </row>
    <row r="14" spans="2:25" ht="20.100000000000001" customHeight="1">
      <c r="D14" s="5" t="s">
        <v>216</v>
      </c>
      <c r="E14" s="9"/>
      <c r="F14" s="9"/>
      <c r="G14" s="9"/>
      <c r="H14" s="9"/>
      <c r="I14" s="9"/>
    </row>
    <row r="15" spans="2:25" ht="20.100000000000001" customHeight="1">
      <c r="D15" s="5" t="s">
        <v>217</v>
      </c>
      <c r="E15" s="9"/>
      <c r="F15" s="9"/>
      <c r="G15" s="9"/>
      <c r="H15" s="9"/>
      <c r="I15" s="9"/>
    </row>
    <row r="16" spans="2:25" ht="20.100000000000001" customHeight="1">
      <c r="D16" s="5" t="s">
        <v>218</v>
      </c>
      <c r="E16" s="9"/>
      <c r="F16" s="9"/>
      <c r="G16" s="9"/>
      <c r="H16" s="9"/>
      <c r="I16" s="9"/>
    </row>
    <row r="17" spans="4:9" ht="20.100000000000001" customHeight="1">
      <c r="D17" s="5" t="s">
        <v>219</v>
      </c>
      <c r="E17" s="9"/>
      <c r="F17" s="9"/>
      <c r="G17" s="9"/>
      <c r="H17" s="9"/>
      <c r="I17" s="9"/>
    </row>
    <row r="18" spans="4:9" ht="20.100000000000001" customHeight="1">
      <c r="D18" s="5" t="s">
        <v>220</v>
      </c>
      <c r="E18" s="9"/>
      <c r="F18" s="9"/>
      <c r="G18" s="9"/>
      <c r="H18" s="9"/>
      <c r="I18" s="9"/>
    </row>
    <row r="19" spans="4:9" ht="20.100000000000001" customHeight="1">
      <c r="D19" s="5" t="s">
        <v>221</v>
      </c>
      <c r="E19" s="9"/>
      <c r="F19" s="9"/>
      <c r="G19" s="9"/>
      <c r="H19" s="9"/>
      <c r="I19" s="9"/>
    </row>
    <row r="20" spans="4:9" ht="20.100000000000001" customHeight="1">
      <c r="D20" s="5" t="s">
        <v>222</v>
      </c>
      <c r="E20" s="9"/>
      <c r="F20" s="9"/>
      <c r="G20" s="9"/>
      <c r="H20" s="9"/>
      <c r="I20" s="9"/>
    </row>
    <row r="21" spans="4:9" ht="20.100000000000001" customHeight="1">
      <c r="D21" s="5" t="s">
        <v>223</v>
      </c>
      <c r="E21" s="9"/>
      <c r="F21" s="9"/>
      <c r="G21" s="9"/>
      <c r="H21" s="9"/>
      <c r="I21" s="9"/>
    </row>
    <row r="22" spans="4:9" ht="20.100000000000001" customHeight="1">
      <c r="D22" s="5" t="s">
        <v>224</v>
      </c>
      <c r="E22" s="9"/>
      <c r="F22" s="9"/>
      <c r="G22" s="9"/>
      <c r="H22" s="9"/>
      <c r="I22" s="9"/>
    </row>
    <row r="23" spans="4:9" ht="20.100000000000001" customHeight="1">
      <c r="D23" s="5" t="s">
        <v>225</v>
      </c>
      <c r="E23" s="9"/>
      <c r="F23" s="9"/>
      <c r="G23" s="9"/>
      <c r="H23" s="9"/>
      <c r="I23" s="9"/>
    </row>
    <row r="24" spans="4:9" ht="20.100000000000001" customHeight="1">
      <c r="D24" s="5" t="s">
        <v>226</v>
      </c>
      <c r="E24" s="9"/>
      <c r="F24" s="9"/>
      <c r="G24" s="9"/>
      <c r="H24" s="9"/>
      <c r="I24" s="9"/>
    </row>
    <row r="25" spans="4:9" ht="20.100000000000001" customHeight="1">
      <c r="D25" s="5" t="s">
        <v>227</v>
      </c>
      <c r="E25" s="9"/>
      <c r="F25" s="9"/>
      <c r="G25" s="9"/>
      <c r="H25" s="9"/>
      <c r="I25" s="9"/>
    </row>
    <row r="26" spans="4:9" ht="20.100000000000001" customHeight="1">
      <c r="D26" s="5" t="s">
        <v>228</v>
      </c>
      <c r="E26" s="9"/>
      <c r="F26" s="9"/>
      <c r="G26" s="9"/>
      <c r="H26" s="9"/>
      <c r="I26" s="9"/>
    </row>
    <row r="27" spans="4:9" ht="20.100000000000001" customHeight="1">
      <c r="D27" s="5" t="s">
        <v>229</v>
      </c>
      <c r="E27" s="9"/>
      <c r="F27" s="9"/>
      <c r="G27" s="9"/>
      <c r="H27" s="9"/>
      <c r="I27" s="9"/>
    </row>
    <row r="28" spans="4:9" ht="20.100000000000001" customHeight="1">
      <c r="D28" s="5" t="s">
        <v>230</v>
      </c>
      <c r="E28" s="10"/>
      <c r="F28" s="5"/>
      <c r="G28" s="5"/>
      <c r="H28" s="5"/>
      <c r="I28" s="5"/>
    </row>
    <row r="29" spans="4:9">
      <c r="D29" s="5" t="s">
        <v>231</v>
      </c>
    </row>
    <row r="30" spans="4:9">
      <c r="D30" s="5" t="s">
        <v>232</v>
      </c>
    </row>
    <row r="31" spans="4:9">
      <c r="D31" s="5" t="s">
        <v>233</v>
      </c>
    </row>
    <row r="32" spans="4:9">
      <c r="D32" s="5" t="s">
        <v>234</v>
      </c>
    </row>
    <row r="33" spans="4:9">
      <c r="D33" s="5" t="s">
        <v>235</v>
      </c>
      <c r="E33" s="10"/>
      <c r="F33" s="5"/>
      <c r="G33" s="5"/>
      <c r="H33" s="5"/>
      <c r="I33" s="5"/>
    </row>
    <row r="34" spans="4:9">
      <c r="D34" s="5" t="s">
        <v>236</v>
      </c>
    </row>
    <row r="35" spans="4:9">
      <c r="D35" s="5" t="s">
        <v>237</v>
      </c>
    </row>
    <row r="36" spans="4:9">
      <c r="D36" s="5" t="s">
        <v>238</v>
      </c>
    </row>
    <row r="37" spans="4:9">
      <c r="D37" s="5" t="s">
        <v>239</v>
      </c>
    </row>
    <row r="38" spans="4:9">
      <c r="D38" s="5" t="s">
        <v>240</v>
      </c>
      <c r="E38" s="10"/>
      <c r="F38" s="5"/>
      <c r="G38" s="5"/>
      <c r="H38" s="5"/>
      <c r="I38" s="5"/>
    </row>
    <row r="39" spans="4:9">
      <c r="D39" s="9"/>
    </row>
    <row r="40" spans="4:9">
      <c r="D40" s="9"/>
    </row>
    <row r="41" spans="4:9">
      <c r="D41" s="9"/>
    </row>
    <row r="43" spans="4:9">
      <c r="D43" s="10"/>
      <c r="E43" s="10"/>
      <c r="F43" s="5"/>
      <c r="G43" s="5"/>
      <c r="H43" s="5"/>
      <c r="I43" s="5"/>
    </row>
    <row r="44" spans="4:9">
      <c r="D44" s="9"/>
    </row>
    <row r="45" spans="4:9">
      <c r="D45" s="9"/>
    </row>
    <row r="46" spans="4:9">
      <c r="D46" s="9"/>
    </row>
    <row r="48" spans="4:9">
      <c r="D48" s="10"/>
      <c r="E48" s="10"/>
      <c r="F48" s="5"/>
      <c r="G48" s="5"/>
      <c r="H48" s="5"/>
      <c r="I48" s="5"/>
    </row>
    <row r="49" spans="4:4">
      <c r="D49" s="9"/>
    </row>
    <row r="50" spans="4:4">
      <c r="D50" s="9"/>
    </row>
    <row r="51" spans="4:4">
      <c r="D51" s="9"/>
    </row>
  </sheetData>
  <hyperlinks>
    <hyperlink ref="B6" location="Cover!A1" display="cover" xr:uid="{469DB182-502A-4E41-BC0F-552D0036185D}"/>
  </hyperlinks>
  <printOptions horizontalCentered="1" verticalCentered="1"/>
  <pageMargins left="0.11811023622047245" right="0.11811023622047245" top="0.15748031496062992" bottom="0.15748031496062992" header="0.31496062992125984" footer="0.31496062992125984"/>
  <pageSetup paperSize="9" scale="55" orientation="landscape" r:id="rId1"/>
  <headerFooter>
    <oddFooter>&amp;L&amp;12&amp;D &amp;T&amp;C&amp;12Page &amp;P of &amp;N&amp;R&amp;"-,Bold"&amp;12Optima bank&amp;"-,Regular"
Results factsheet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6449B-8E2B-4B54-9669-0D33792DEB31}">
  <sheetPr>
    <tabColor theme="5"/>
  </sheetPr>
  <dimension ref="B1:AC49"/>
  <sheetViews>
    <sheetView view="pageBreakPreview" zoomScale="70" zoomScaleNormal="70" zoomScaleSheetLayoutView="70" workbookViewId="0">
      <selection activeCell="AC5" sqref="AC5"/>
    </sheetView>
  </sheetViews>
  <sheetFormatPr defaultColWidth="9.28515625" defaultRowHeight="15"/>
  <cols>
    <col min="1" max="2" width="9.28515625" style="13" customWidth="1"/>
    <col min="3" max="16384" width="9.28515625" style="13"/>
  </cols>
  <sheetData>
    <row r="1" spans="2:29">
      <c r="B1" s="1"/>
      <c r="C1" s="1"/>
      <c r="D1" s="1"/>
      <c r="E1" s="1"/>
      <c r="F1" s="1"/>
      <c r="G1" s="1"/>
      <c r="H1" s="1"/>
      <c r="I1" s="1"/>
      <c r="J1" s="1"/>
      <c r="K1" s="1"/>
      <c r="L1" s="1"/>
      <c r="M1" s="1"/>
      <c r="N1" s="1"/>
      <c r="O1" s="1"/>
      <c r="P1" s="1"/>
      <c r="Q1" s="1"/>
      <c r="R1" s="1"/>
      <c r="S1" s="1"/>
      <c r="T1" s="1"/>
      <c r="U1" s="1"/>
      <c r="V1" s="1"/>
      <c r="W1" s="1"/>
      <c r="X1" s="1"/>
      <c r="Y1" s="1"/>
      <c r="Z1" s="1"/>
      <c r="AA1" s="1"/>
    </row>
    <row r="2" spans="2:29">
      <c r="B2" s="1"/>
      <c r="C2" s="1"/>
      <c r="D2" s="1"/>
      <c r="E2" s="1"/>
      <c r="F2" s="1"/>
      <c r="G2" s="1"/>
      <c r="H2" s="1"/>
      <c r="I2" s="1"/>
      <c r="J2" s="1"/>
      <c r="K2" s="1"/>
      <c r="L2" s="1"/>
      <c r="M2" s="1"/>
      <c r="N2" s="1"/>
      <c r="O2" s="1"/>
      <c r="P2" s="1"/>
      <c r="Q2" s="1"/>
      <c r="R2" s="1"/>
      <c r="S2" s="1"/>
      <c r="T2" s="1"/>
      <c r="U2" s="1"/>
      <c r="V2" s="1"/>
      <c r="W2" s="1"/>
      <c r="X2" s="1"/>
      <c r="Y2" s="1"/>
      <c r="Z2" s="1"/>
      <c r="AA2" s="1"/>
    </row>
    <row r="3" spans="2:29">
      <c r="B3" s="1"/>
      <c r="C3" s="1"/>
      <c r="D3" s="1"/>
      <c r="E3" s="1"/>
      <c r="F3" s="1"/>
      <c r="G3" s="1"/>
      <c r="H3" s="1"/>
      <c r="I3" s="1"/>
      <c r="J3" s="1"/>
      <c r="K3" s="1"/>
      <c r="L3" s="1"/>
      <c r="M3" s="1"/>
      <c r="N3" s="1"/>
      <c r="O3" s="1"/>
      <c r="P3" s="1"/>
      <c r="Q3" s="1"/>
      <c r="R3" s="1"/>
      <c r="S3" s="1"/>
      <c r="T3" s="1"/>
      <c r="U3" s="1"/>
      <c r="V3" s="1"/>
      <c r="W3" s="1"/>
      <c r="X3" s="1"/>
      <c r="Y3" s="1"/>
      <c r="Z3" s="1"/>
      <c r="AA3" s="1"/>
    </row>
    <row r="4" spans="2:29">
      <c r="B4" s="1"/>
      <c r="C4" s="1"/>
      <c r="D4" s="1"/>
      <c r="E4" s="1"/>
      <c r="F4" s="1"/>
      <c r="G4" s="1"/>
      <c r="H4" s="1"/>
      <c r="I4" s="1"/>
      <c r="J4" s="1"/>
      <c r="K4" s="1"/>
      <c r="L4" s="1"/>
      <c r="M4" s="1"/>
      <c r="N4" s="1"/>
      <c r="O4" s="1"/>
      <c r="P4" s="1"/>
      <c r="Q4" s="1"/>
      <c r="R4" s="1"/>
      <c r="S4" s="1"/>
      <c r="T4" s="1"/>
      <c r="U4" s="1"/>
      <c r="V4" s="1"/>
      <c r="W4" s="1"/>
      <c r="X4" s="1"/>
      <c r="Y4" s="1"/>
      <c r="Z4" s="1"/>
      <c r="AA4" s="1"/>
    </row>
    <row r="5" spans="2:29" ht="21">
      <c r="B5" s="1"/>
      <c r="C5" s="1"/>
      <c r="D5" s="1"/>
      <c r="E5" s="1"/>
      <c r="F5" s="1"/>
      <c r="G5" s="1"/>
      <c r="H5" s="1"/>
      <c r="I5" s="1"/>
      <c r="J5" s="1"/>
      <c r="K5" s="1"/>
      <c r="L5" s="1"/>
      <c r="M5" s="1"/>
      <c r="N5" s="1"/>
      <c r="O5" s="1"/>
      <c r="P5" s="1"/>
      <c r="Q5" s="1"/>
      <c r="R5" s="1"/>
      <c r="S5" s="1"/>
      <c r="T5" s="1"/>
      <c r="U5" s="1"/>
      <c r="V5" s="1"/>
      <c r="W5" s="1"/>
      <c r="X5" s="1"/>
      <c r="Y5" s="1"/>
      <c r="Z5" s="1"/>
      <c r="AA5" s="1"/>
      <c r="AC5" s="30" t="s">
        <v>82</v>
      </c>
    </row>
    <row r="6" spans="2:29">
      <c r="B6" s="1"/>
      <c r="C6" s="1"/>
      <c r="D6" s="1"/>
      <c r="E6" s="1"/>
      <c r="F6" s="1"/>
      <c r="G6" s="1"/>
      <c r="H6" s="1"/>
      <c r="I6" s="1"/>
      <c r="J6" s="1"/>
      <c r="K6" s="1"/>
      <c r="L6" s="1"/>
      <c r="M6" s="1"/>
      <c r="N6" s="1"/>
      <c r="O6" s="1"/>
      <c r="P6" s="1"/>
      <c r="Q6" s="1"/>
      <c r="R6" s="1"/>
      <c r="S6" s="1"/>
      <c r="T6" s="1"/>
      <c r="U6" s="1"/>
      <c r="V6" s="1"/>
      <c r="W6" s="1"/>
      <c r="X6" s="1"/>
      <c r="Y6" s="1"/>
      <c r="Z6" s="1"/>
      <c r="AA6" s="1"/>
    </row>
    <row r="7" spans="2:29">
      <c r="B7" s="1"/>
      <c r="C7" s="1"/>
      <c r="D7" s="1"/>
      <c r="E7" s="1"/>
      <c r="F7" s="1"/>
      <c r="G7" s="1"/>
      <c r="H7" s="1"/>
      <c r="I7" s="1"/>
      <c r="J7" s="1"/>
      <c r="K7" s="1"/>
      <c r="L7" s="1"/>
      <c r="M7" s="1"/>
      <c r="N7" s="1"/>
      <c r="O7" s="1"/>
      <c r="P7" s="1"/>
      <c r="Q7" s="1"/>
      <c r="R7" s="1"/>
      <c r="S7" s="1"/>
      <c r="T7" s="1"/>
      <c r="U7" s="1"/>
      <c r="V7" s="1"/>
      <c r="W7" s="1"/>
      <c r="X7" s="1"/>
      <c r="Y7" s="1"/>
      <c r="Z7" s="1"/>
      <c r="AA7" s="1"/>
    </row>
    <row r="8" spans="2:29">
      <c r="B8" s="1"/>
      <c r="C8" s="1"/>
      <c r="D8" s="1"/>
      <c r="E8" s="1"/>
      <c r="F8" s="1"/>
      <c r="G8" s="1"/>
      <c r="H8" s="1"/>
      <c r="I8" s="1"/>
      <c r="J8" s="1"/>
      <c r="K8" s="1"/>
      <c r="L8" s="1"/>
      <c r="M8" s="1"/>
      <c r="N8" s="1"/>
      <c r="O8" s="1"/>
      <c r="P8" s="1"/>
      <c r="Q8" s="1"/>
      <c r="R8" s="1"/>
      <c r="S8" s="1"/>
      <c r="T8" s="1"/>
      <c r="U8" s="1"/>
      <c r="V8" s="1"/>
      <c r="W8" s="1"/>
      <c r="X8" s="1"/>
      <c r="Y8" s="1"/>
      <c r="Z8" s="1"/>
      <c r="AA8" s="1"/>
    </row>
    <row r="9" spans="2:29">
      <c r="B9" s="1"/>
      <c r="C9" s="1"/>
      <c r="D9" s="1"/>
      <c r="E9" s="1"/>
      <c r="F9" s="1"/>
      <c r="G9" s="1"/>
      <c r="H9" s="1"/>
      <c r="I9" s="1"/>
      <c r="J9" s="1"/>
      <c r="K9" s="1"/>
      <c r="L9" s="1"/>
      <c r="M9" s="1"/>
      <c r="N9" s="1"/>
      <c r="O9" s="1"/>
      <c r="P9" s="1"/>
      <c r="Q9" s="1"/>
      <c r="R9" s="1"/>
      <c r="S9" s="1"/>
      <c r="T9" s="1"/>
      <c r="U9" s="1"/>
      <c r="V9" s="1"/>
      <c r="W9" s="1"/>
      <c r="X9" s="1"/>
      <c r="Y9" s="1"/>
      <c r="Z9" s="1"/>
      <c r="AA9" s="1"/>
    </row>
    <row r="10" spans="2:29">
      <c r="B10" s="1"/>
      <c r="C10" s="1"/>
      <c r="D10" s="1"/>
      <c r="E10" s="1"/>
      <c r="F10" s="1"/>
      <c r="G10" s="1"/>
      <c r="H10" s="1"/>
      <c r="I10" s="1"/>
      <c r="J10" s="1"/>
      <c r="K10" s="1"/>
      <c r="L10" s="1"/>
      <c r="M10" s="1"/>
      <c r="N10" s="1"/>
      <c r="O10" s="1"/>
      <c r="P10" s="1"/>
      <c r="Q10" s="1"/>
      <c r="R10" s="1"/>
      <c r="S10" s="1"/>
      <c r="T10" s="1"/>
      <c r="U10" s="1"/>
      <c r="V10" s="1"/>
      <c r="W10" s="1"/>
      <c r="X10" s="1"/>
      <c r="Y10" s="1"/>
      <c r="Z10" s="1"/>
      <c r="AA10" s="1"/>
    </row>
    <row r="11" spans="2:29">
      <c r="B11" s="1"/>
      <c r="C11" s="1"/>
      <c r="D11" s="1"/>
      <c r="E11" s="1"/>
      <c r="F11" s="1"/>
      <c r="G11" s="1"/>
      <c r="H11" s="1"/>
      <c r="I11" s="1"/>
      <c r="J11" s="1"/>
      <c r="K11" s="1"/>
      <c r="L11" s="1"/>
      <c r="M11" s="1"/>
      <c r="N11" s="1"/>
      <c r="O11" s="1"/>
      <c r="P11" s="1"/>
      <c r="Q11" s="1"/>
      <c r="R11" s="1"/>
      <c r="S11" s="1"/>
      <c r="T11" s="1"/>
      <c r="U11" s="1"/>
      <c r="V11" s="1"/>
      <c r="W11" s="1"/>
      <c r="X11" s="1"/>
      <c r="Y11" s="1"/>
      <c r="Z11" s="1"/>
      <c r="AA11" s="1"/>
    </row>
    <row r="12" spans="2:29">
      <c r="B12" s="1"/>
      <c r="C12" s="1"/>
      <c r="D12" s="1"/>
      <c r="E12" s="1"/>
      <c r="F12" s="1"/>
      <c r="G12" s="1"/>
      <c r="H12" s="1"/>
      <c r="I12" s="1"/>
      <c r="J12" s="1"/>
      <c r="K12" s="1"/>
      <c r="L12" s="1"/>
      <c r="M12" s="1"/>
      <c r="N12" s="1"/>
      <c r="O12" s="1"/>
      <c r="P12" s="1"/>
      <c r="Q12" s="1"/>
      <c r="R12" s="1"/>
      <c r="S12" s="1"/>
      <c r="T12" s="1"/>
      <c r="U12" s="1"/>
      <c r="V12" s="1"/>
      <c r="W12" s="1"/>
      <c r="X12" s="1"/>
      <c r="Y12" s="1"/>
      <c r="Z12" s="1"/>
      <c r="AA12" s="1"/>
    </row>
    <row r="13" spans="2:29">
      <c r="B13" s="1"/>
      <c r="C13" s="1"/>
      <c r="D13" s="1"/>
      <c r="E13" s="1"/>
      <c r="F13" s="1"/>
      <c r="G13" s="1"/>
      <c r="H13" s="1"/>
      <c r="I13" s="1"/>
      <c r="J13" s="1"/>
      <c r="K13" s="1"/>
      <c r="L13" s="1"/>
      <c r="M13" s="1"/>
      <c r="N13" s="1"/>
      <c r="O13" s="1"/>
      <c r="P13" s="1"/>
      <c r="Q13" s="1"/>
      <c r="R13" s="1"/>
      <c r="S13" s="1"/>
      <c r="T13" s="1"/>
      <c r="U13" s="1"/>
      <c r="V13" s="1"/>
      <c r="W13" s="1"/>
      <c r="X13" s="1"/>
      <c r="Y13" s="1"/>
      <c r="Z13" s="1"/>
      <c r="AA13" s="1"/>
    </row>
    <row r="14" spans="2:29">
      <c r="B14" s="1"/>
      <c r="C14" s="1"/>
      <c r="D14" s="1"/>
      <c r="E14" s="1"/>
      <c r="F14" s="1"/>
      <c r="G14" s="1"/>
      <c r="H14" s="1"/>
      <c r="I14" s="1"/>
      <c r="J14" s="1"/>
      <c r="K14" s="1"/>
      <c r="L14" s="1"/>
      <c r="M14" s="1"/>
      <c r="N14" s="1"/>
      <c r="O14" s="1"/>
      <c r="P14" s="1"/>
      <c r="Q14" s="1"/>
      <c r="R14" s="1"/>
      <c r="S14" s="1"/>
      <c r="T14" s="1"/>
      <c r="U14" s="1"/>
      <c r="V14" s="1"/>
      <c r="W14" s="1"/>
      <c r="X14" s="1"/>
      <c r="Y14" s="1"/>
      <c r="Z14" s="1"/>
      <c r="AA14" s="1"/>
    </row>
    <row r="15" spans="2:29">
      <c r="B15" s="1"/>
      <c r="C15" s="1"/>
      <c r="D15" s="1"/>
      <c r="E15" s="1"/>
      <c r="F15" s="1"/>
      <c r="G15" s="1"/>
      <c r="H15" s="1"/>
      <c r="I15" s="1"/>
      <c r="J15" s="1"/>
      <c r="K15" s="1"/>
      <c r="L15" s="1"/>
      <c r="M15" s="1"/>
      <c r="N15" s="1"/>
      <c r="O15" s="1"/>
      <c r="P15" s="1"/>
      <c r="Q15" s="1"/>
      <c r="R15" s="1"/>
      <c r="S15" s="1"/>
      <c r="T15" s="1"/>
      <c r="U15" s="1"/>
      <c r="V15" s="1"/>
      <c r="W15" s="1"/>
      <c r="X15" s="1"/>
      <c r="Y15" s="1"/>
      <c r="Z15" s="1"/>
      <c r="AA15" s="1"/>
    </row>
    <row r="16" spans="2:29">
      <c r="B16" s="1"/>
      <c r="C16" s="1"/>
      <c r="D16" s="1"/>
      <c r="E16" s="1"/>
      <c r="F16" s="1"/>
      <c r="G16" s="1"/>
      <c r="H16" s="1"/>
      <c r="I16" s="1"/>
      <c r="J16" s="1"/>
      <c r="K16" s="1"/>
      <c r="L16" s="1"/>
      <c r="M16" s="1"/>
      <c r="N16" s="1"/>
      <c r="O16" s="1"/>
      <c r="P16" s="1"/>
      <c r="Q16" s="1"/>
      <c r="R16" s="1"/>
      <c r="S16" s="1"/>
      <c r="T16" s="1"/>
      <c r="U16" s="1"/>
      <c r="V16" s="1"/>
      <c r="W16" s="1"/>
      <c r="X16" s="1"/>
      <c r="Y16" s="1"/>
      <c r="Z16" s="1"/>
      <c r="AA16" s="1"/>
    </row>
    <row r="17" spans="2:27">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c r="B49" s="1"/>
      <c r="C49" s="1"/>
      <c r="D49" s="1"/>
      <c r="E49" s="1"/>
      <c r="F49" s="1"/>
      <c r="G49" s="1"/>
      <c r="H49" s="1"/>
      <c r="I49" s="1"/>
      <c r="J49" s="1"/>
      <c r="K49" s="1"/>
      <c r="L49" s="1"/>
      <c r="M49" s="1"/>
      <c r="N49" s="1"/>
      <c r="O49" s="1"/>
      <c r="P49" s="1"/>
      <c r="Q49" s="1"/>
      <c r="R49" s="1"/>
      <c r="S49" s="1"/>
      <c r="T49" s="1"/>
      <c r="U49" s="1"/>
      <c r="V49" s="1"/>
      <c r="W49" s="1"/>
      <c r="X49" s="1"/>
      <c r="Y49" s="1"/>
      <c r="Z49" s="1"/>
      <c r="AA49" s="1"/>
    </row>
  </sheetData>
  <hyperlinks>
    <hyperlink ref="AC5" location="Cover!A1" display="cover" xr:uid="{4FCB0B14-12FB-4CCC-9071-E65D194A41CA}"/>
  </hyperlinks>
  <printOptions horizontalCentered="1" verticalCentered="1"/>
  <pageMargins left="0.11811023622047245" right="0.11811023622047245" top="0.15748031496062992" bottom="0.15748031496062992" header="0.31496062992125984" footer="0.11811023622047245"/>
  <pageSetup paperSize="9" scale="61" orientation="landscape" r:id="rId1"/>
  <headerFooter>
    <oddFooter>&amp;L&amp;D &amp;T&amp;CPage &amp;P of &amp;N&amp;R&amp;"-,Bold"Optima bank&amp;"-,Regular"
Results factsheet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9C3-DBA8-486F-88DA-8B1CFE399B4D}">
  <sheetPr codeName="Sheet3">
    <tabColor theme="5"/>
    <pageSetUpPr fitToPage="1"/>
  </sheetPr>
  <dimension ref="C1:T80"/>
  <sheetViews>
    <sheetView view="pageBreakPreview" zoomScaleNormal="100" zoomScaleSheetLayoutView="100" workbookViewId="0">
      <pane ySplit="7" topLeftCell="A8" activePane="bottomLeft" state="frozen"/>
      <selection activeCell="X22" sqref="X22"/>
      <selection pane="bottomLeft" activeCell="A8" sqref="A8"/>
    </sheetView>
  </sheetViews>
  <sheetFormatPr defaultColWidth="9.42578125" defaultRowHeight="15.75"/>
  <cols>
    <col min="1" max="1" width="5.42578125" style="33" customWidth="1"/>
    <col min="2" max="2" width="4.5703125" style="33" customWidth="1"/>
    <col min="3" max="3" width="41.42578125" style="33" bestFit="1" customWidth="1"/>
    <col min="4" max="5" width="14.42578125" style="33" customWidth="1"/>
    <col min="6" max="11" width="15" style="33" customWidth="1"/>
    <col min="12" max="12" width="7.42578125" style="33" customWidth="1"/>
    <col min="13" max="13" width="16" style="33" bestFit="1" customWidth="1"/>
    <col min="14" max="14" width="9.42578125" style="33"/>
    <col min="15" max="15" width="11" style="33" bestFit="1" customWidth="1"/>
    <col min="16" max="16384" width="9.42578125" style="33"/>
  </cols>
  <sheetData>
    <row r="1" spans="3:14" ht="18.75" customHeight="1">
      <c r="C1" s="31"/>
      <c r="D1" s="31"/>
      <c r="E1" s="31"/>
      <c r="F1" s="31"/>
      <c r="G1" s="31"/>
      <c r="H1" s="31"/>
      <c r="I1" s="31"/>
      <c r="J1" s="31"/>
      <c r="K1" s="31"/>
    </row>
    <row r="2" spans="3:14" ht="15.75" customHeight="1">
      <c r="C2" s="31"/>
      <c r="D2" s="31"/>
      <c r="E2" s="31"/>
      <c r="F2" s="31"/>
      <c r="G2" s="31"/>
      <c r="H2" s="31"/>
      <c r="I2" s="31"/>
      <c r="J2" s="31"/>
      <c r="K2" s="31"/>
      <c r="L2" s="56"/>
    </row>
    <row r="3" spans="3:14">
      <c r="C3" s="31"/>
      <c r="D3" s="31"/>
      <c r="E3" s="31"/>
      <c r="F3" s="31"/>
      <c r="G3" s="31"/>
      <c r="H3" s="31"/>
      <c r="I3" s="31"/>
      <c r="J3" s="31"/>
      <c r="K3" s="31"/>
    </row>
    <row r="4" spans="3:14" ht="23.25" customHeight="1">
      <c r="C4" s="66"/>
      <c r="D4" s="66"/>
      <c r="E4" s="66"/>
      <c r="F4" s="66"/>
      <c r="G4" s="66"/>
      <c r="H4" s="66"/>
      <c r="I4" s="66"/>
      <c r="J4" s="66"/>
      <c r="K4" s="66"/>
    </row>
    <row r="5" spans="3:14" ht="23.25" customHeight="1">
      <c r="C5" s="2" t="s">
        <v>190</v>
      </c>
      <c r="D5" s="66"/>
      <c r="E5" s="66"/>
      <c r="F5" s="66"/>
      <c r="G5" s="66"/>
      <c r="H5" s="66"/>
      <c r="I5" s="66"/>
      <c r="J5" s="66"/>
      <c r="K5" s="66"/>
      <c r="M5" s="29" t="s">
        <v>82</v>
      </c>
    </row>
    <row r="6" spans="3:14" ht="23.25" customHeight="1">
      <c r="C6" s="66"/>
      <c r="D6" s="66"/>
      <c r="E6" s="66"/>
      <c r="F6" s="66"/>
      <c r="G6" s="66"/>
      <c r="H6" s="66"/>
      <c r="I6" s="66"/>
      <c r="J6" s="66"/>
      <c r="K6" s="66"/>
    </row>
    <row r="7" spans="3:14">
      <c r="C7" s="67"/>
      <c r="D7" s="35" t="s">
        <v>86</v>
      </c>
      <c r="E7" s="35" t="s">
        <v>181</v>
      </c>
      <c r="F7" s="35" t="s">
        <v>188</v>
      </c>
      <c r="G7" s="35" t="s">
        <v>260</v>
      </c>
      <c r="H7" s="35" t="s">
        <v>265</v>
      </c>
      <c r="I7" s="35" t="s">
        <v>269</v>
      </c>
      <c r="J7" s="35" t="s">
        <v>274</v>
      </c>
      <c r="K7" s="35" t="s">
        <v>283</v>
      </c>
    </row>
    <row r="8" spans="3:14">
      <c r="C8" s="33" t="s">
        <v>191</v>
      </c>
      <c r="D8" s="69">
        <v>4.5847254322817561E-2</v>
      </c>
      <c r="E8" s="69">
        <v>4.4825939196786201E-2</v>
      </c>
      <c r="F8" s="69">
        <v>4.3749076523341549E-2</v>
      </c>
      <c r="G8" s="70">
        <v>4.1996066935379814E-2</v>
      </c>
      <c r="H8" s="70">
        <v>3.7290626546326255E-2</v>
      </c>
      <c r="I8" s="70">
        <v>3.5274245756041336E-2</v>
      </c>
      <c r="J8" s="70">
        <v>3.4679737421414336E-2</v>
      </c>
      <c r="K8" s="70">
        <v>3.2190455480509909E-2</v>
      </c>
    </row>
    <row r="9" spans="3:14" ht="20.100000000000001" customHeight="1">
      <c r="C9" s="39" t="s">
        <v>192</v>
      </c>
      <c r="D9" s="69">
        <v>1.0147458390780826E-2</v>
      </c>
      <c r="E9" s="69">
        <v>9.8919069052027589E-3</v>
      </c>
      <c r="F9" s="69">
        <v>8.6591458289494976E-3</v>
      </c>
      <c r="G9" s="70">
        <v>8.5934555783666374E-3</v>
      </c>
      <c r="H9" s="70">
        <v>9.2238920217198421E-3</v>
      </c>
      <c r="I9" s="70">
        <v>8.635583577308566E-3</v>
      </c>
      <c r="J9" s="70">
        <v>8.9415233452495007E-3</v>
      </c>
      <c r="K9" s="70">
        <v>9.0891838789302539E-3</v>
      </c>
    </row>
    <row r="10" spans="3:14" ht="20.100000000000001" customHeight="1">
      <c r="C10" s="39" t="s">
        <v>193</v>
      </c>
      <c r="D10" s="71">
        <v>0.25541522530549482</v>
      </c>
      <c r="E10" s="71">
        <v>0.23897757867019834</v>
      </c>
      <c r="F10" s="71">
        <v>0.20066921125582479</v>
      </c>
      <c r="G10" s="72">
        <v>0.21826592022486116</v>
      </c>
      <c r="H10" s="72">
        <v>0.25060152003693387</v>
      </c>
      <c r="I10" s="72">
        <v>0.23716945613990462</v>
      </c>
      <c r="J10" s="72">
        <v>0.22301114188419596</v>
      </c>
      <c r="K10" s="72">
        <v>0.22932713012953512</v>
      </c>
    </row>
    <row r="11" spans="3:14" ht="20.100000000000001" customHeight="1">
      <c r="C11" s="39" t="s">
        <v>194</v>
      </c>
      <c r="D11" s="71">
        <v>0.27999238630026907</v>
      </c>
      <c r="E11" s="71">
        <v>0.25984141879361389</v>
      </c>
      <c r="F11" s="71">
        <v>0.24739405660786382</v>
      </c>
      <c r="G11" s="72">
        <v>0.24305783680548337</v>
      </c>
      <c r="H11" s="72">
        <v>0.2747817743077785</v>
      </c>
      <c r="I11" s="72">
        <v>0.26336950913058255</v>
      </c>
      <c r="J11" s="72">
        <v>0.2464364539644939</v>
      </c>
      <c r="K11" s="72">
        <v>0.24800571410410091</v>
      </c>
    </row>
    <row r="12" spans="3:14" ht="20.100000000000001" customHeight="1">
      <c r="C12" s="39" t="s">
        <v>195</v>
      </c>
      <c r="D12" s="73">
        <v>2.035961831904002E-3</v>
      </c>
      <c r="E12" s="73">
        <v>7.2150850316469789E-3</v>
      </c>
      <c r="F12" s="73">
        <v>3.2985104710200864E-3</v>
      </c>
      <c r="G12" s="74">
        <v>4.4922456589082914E-3</v>
      </c>
      <c r="H12" s="74">
        <v>1.1288675236783204E-2</v>
      </c>
      <c r="I12" s="74">
        <v>5.2160554439534121E-3</v>
      </c>
      <c r="J12" s="74">
        <v>5.5944117066374435E-3</v>
      </c>
      <c r="K12" s="74">
        <v>4.0576973844795236E-3</v>
      </c>
    </row>
    <row r="13" spans="3:14" ht="20.100000000000001" customHeight="1">
      <c r="C13" s="39" t="s">
        <v>207</v>
      </c>
      <c r="D13" s="71">
        <v>0.30237622169050832</v>
      </c>
      <c r="E13" s="73">
        <v>0.25386469879125395</v>
      </c>
      <c r="F13" s="71">
        <v>0.27155513806429565</v>
      </c>
      <c r="G13" s="72">
        <v>0.2810157913668706</v>
      </c>
      <c r="H13" s="72">
        <v>0.21604677333871278</v>
      </c>
      <c r="I13" s="72">
        <v>0.24824824265750378</v>
      </c>
      <c r="J13" s="72">
        <v>0.25993744346232361</v>
      </c>
      <c r="K13" s="74">
        <v>0.25278794031268526</v>
      </c>
      <c r="N13" s="65"/>
    </row>
    <row r="14" spans="3:14" ht="20.100000000000001" customHeight="1">
      <c r="C14" s="39" t="s">
        <v>208</v>
      </c>
      <c r="D14" s="71">
        <v>0.25706917085780756</v>
      </c>
      <c r="E14" s="71">
        <v>0.25386469879125395</v>
      </c>
      <c r="F14" s="71">
        <v>0.27155513806429565</v>
      </c>
      <c r="G14" s="72">
        <v>0.27880501120398743</v>
      </c>
      <c r="H14" s="72">
        <v>0.21604677333871278</v>
      </c>
      <c r="I14" s="74">
        <v>0.24824824265750378</v>
      </c>
      <c r="J14" s="74">
        <v>0.25490191850604399</v>
      </c>
      <c r="K14" s="74">
        <v>0.25278794031268526</v>
      </c>
    </row>
    <row r="15" spans="3:14" ht="20.100000000000001" customHeight="1">
      <c r="C15" s="39" t="s">
        <v>196</v>
      </c>
      <c r="D15" s="71">
        <v>3.5863615219648544E-2</v>
      </c>
      <c r="E15" s="71">
        <v>3.2996653960742105E-2</v>
      </c>
      <c r="F15" s="71">
        <v>3.2756357091722456E-2</v>
      </c>
      <c r="G15" s="72">
        <v>3.2885880456064658E-2</v>
      </c>
      <c r="H15" s="72">
        <v>2.4504590689863947E-2</v>
      </c>
      <c r="I15" s="72">
        <v>2.7794019426592688E-2</v>
      </c>
      <c r="J15" s="72">
        <v>2.8215369760665535E-2</v>
      </c>
      <c r="K15" s="72">
        <v>2.6064534947286912E-2</v>
      </c>
    </row>
    <row r="16" spans="3:14" ht="20.100000000000001" customHeight="1">
      <c r="C16" s="39" t="s">
        <v>262</v>
      </c>
      <c r="D16" s="71">
        <v>4.9002435414523267E-2</v>
      </c>
      <c r="E16" s="71">
        <v>4.5347557220806821E-2</v>
      </c>
      <c r="F16" s="71">
        <v>4.5657085971430339E-2</v>
      </c>
      <c r="G16" s="72">
        <v>4.6211330687014343E-2</v>
      </c>
      <c r="H16" s="72">
        <v>3.8404525352160108E-2</v>
      </c>
      <c r="I16" s="72">
        <v>3.7051494710780369E-2</v>
      </c>
      <c r="J16" s="72">
        <v>3.682465496672873E-2</v>
      </c>
      <c r="K16" s="72">
        <v>3.5026069640119749E-2</v>
      </c>
    </row>
    <row r="17" spans="3:20" ht="20.100000000000001" customHeight="1">
      <c r="C17" s="39" t="s">
        <v>197</v>
      </c>
      <c r="D17" s="69">
        <v>0.17399999999999999</v>
      </c>
      <c r="E17" s="69">
        <v>0.159</v>
      </c>
      <c r="F17" s="69">
        <v>0.15823381399242439</v>
      </c>
      <c r="G17" s="74">
        <v>0.15579999999999999</v>
      </c>
      <c r="H17" s="74">
        <v>0.14249999999999999</v>
      </c>
      <c r="I17" s="74">
        <v>0.13420000000000001</v>
      </c>
      <c r="J17" s="74">
        <v>0.13250000000000001</v>
      </c>
      <c r="K17" s="74">
        <v>0.13239999999999999</v>
      </c>
    </row>
    <row r="18" spans="3:20" ht="20.100000000000001" customHeight="1">
      <c r="C18" s="39" t="s">
        <v>267</v>
      </c>
      <c r="D18" s="68">
        <v>0.17724328040871518</v>
      </c>
      <c r="E18" s="68">
        <v>0.159985907639005</v>
      </c>
      <c r="F18" s="68">
        <v>0.15959223466287376</v>
      </c>
      <c r="G18" s="68">
        <v>0.15699503504951881</v>
      </c>
      <c r="H18" s="74">
        <v>0.14397413300365991</v>
      </c>
      <c r="I18" s="74">
        <v>0.13420000000000001</v>
      </c>
      <c r="J18" s="74">
        <v>0.13250000000000001</v>
      </c>
      <c r="K18" s="74">
        <v>0.13239999999999999</v>
      </c>
      <c r="P18" s="44"/>
      <c r="Q18" s="44"/>
      <c r="R18" s="44"/>
      <c r="S18" s="44"/>
      <c r="T18" s="44"/>
    </row>
    <row r="19" spans="3:20" ht="20.100000000000001" customHeight="1">
      <c r="C19" s="39" t="s">
        <v>198</v>
      </c>
      <c r="D19" s="69">
        <v>0.17399999999999999</v>
      </c>
      <c r="E19" s="69">
        <v>0.159</v>
      </c>
      <c r="F19" s="69">
        <v>0.15823381399242439</v>
      </c>
      <c r="G19" s="74">
        <v>0.15579999999999999</v>
      </c>
      <c r="H19" s="74">
        <v>0.14249999999999999</v>
      </c>
      <c r="I19" s="74">
        <v>0.13420000000000001</v>
      </c>
      <c r="J19" s="74">
        <v>0.16400000000000001</v>
      </c>
      <c r="K19" s="74">
        <v>0.16250000000000001</v>
      </c>
    </row>
    <row r="20" spans="3:20" ht="20.100000000000001" customHeight="1">
      <c r="C20" s="39" t="s">
        <v>268</v>
      </c>
      <c r="D20" s="75">
        <v>0.17724328040871518</v>
      </c>
      <c r="E20" s="75">
        <v>0.159985907639005</v>
      </c>
      <c r="F20" s="75">
        <v>0.15959223466287376</v>
      </c>
      <c r="G20" s="75">
        <v>0.15699503504951881</v>
      </c>
      <c r="H20" s="74">
        <v>0.14397413300365991</v>
      </c>
      <c r="I20" s="74">
        <v>0.13420000000000001</v>
      </c>
      <c r="J20" s="74">
        <v>0.16400000000000001</v>
      </c>
      <c r="K20" s="74">
        <v>0.16250000000000001</v>
      </c>
    </row>
    <row r="21" spans="3:20" ht="20.100000000000001" customHeight="1">
      <c r="C21" s="39" t="s">
        <v>258</v>
      </c>
      <c r="D21" s="40">
        <v>499.27235201738239</v>
      </c>
      <c r="E21" s="40">
        <v>532.37927322024143</v>
      </c>
      <c r="F21" s="40">
        <v>536.85503761351572</v>
      </c>
      <c r="G21" s="76">
        <v>577.68364034650256</v>
      </c>
      <c r="H21" s="76">
        <v>608.87977927390227</v>
      </c>
      <c r="I21" s="76">
        <v>648.04705396359259</v>
      </c>
      <c r="J21" s="76">
        <v>647.55517253343078</v>
      </c>
      <c r="K21" s="76">
        <v>689.83725102697952</v>
      </c>
      <c r="M21" s="44"/>
      <c r="O21" s="44"/>
    </row>
    <row r="22" spans="3:20" ht="20.100000000000001" customHeight="1">
      <c r="C22" s="39" t="s">
        <v>257</v>
      </c>
      <c r="D22" s="40">
        <v>499.27235201738239</v>
      </c>
      <c r="E22" s="40">
        <v>532.37927322024143</v>
      </c>
      <c r="F22" s="40">
        <v>536.85503761351572</v>
      </c>
      <c r="G22" s="76">
        <v>577.68364034650256</v>
      </c>
      <c r="H22" s="76">
        <v>608.87977927390227</v>
      </c>
      <c r="I22" s="76">
        <v>648.04705396359259</v>
      </c>
      <c r="J22" s="76">
        <v>647.55517253343078</v>
      </c>
      <c r="K22" s="76">
        <v>689.83725102697952</v>
      </c>
      <c r="L22" s="56"/>
      <c r="M22" s="56"/>
      <c r="O22" s="56"/>
    </row>
    <row r="23" spans="3:20" ht="20.100000000000001" customHeight="1">
      <c r="C23" s="39" t="s">
        <v>199</v>
      </c>
      <c r="D23" s="78">
        <v>0</v>
      </c>
      <c r="E23" s="78">
        <v>0</v>
      </c>
      <c r="F23" s="78">
        <v>7.7287943964032382E-5</v>
      </c>
      <c r="G23" s="79">
        <v>0</v>
      </c>
      <c r="H23" s="79">
        <v>0</v>
      </c>
      <c r="I23" s="79">
        <v>0</v>
      </c>
      <c r="J23" s="79">
        <v>0</v>
      </c>
      <c r="K23" s="79">
        <v>0</v>
      </c>
      <c r="M23" s="56"/>
      <c r="N23" s="80"/>
      <c r="O23" s="80"/>
      <c r="P23" s="80"/>
      <c r="Q23" s="80"/>
    </row>
    <row r="24" spans="3:20" ht="20.100000000000001" customHeight="1">
      <c r="C24" s="39" t="s">
        <v>200</v>
      </c>
      <c r="D24" s="71">
        <v>0.76161128142515444</v>
      </c>
      <c r="E24" s="71">
        <v>0.82944953223615647</v>
      </c>
      <c r="F24" s="71">
        <v>0.81532862826165364</v>
      </c>
      <c r="G24" s="72">
        <v>0.79182367220829397</v>
      </c>
      <c r="H24" s="72">
        <v>0.7780050077008912</v>
      </c>
      <c r="I24" s="81">
        <v>0.82120090416966862</v>
      </c>
      <c r="J24" s="81">
        <v>0.80695537506351545</v>
      </c>
      <c r="K24" s="81">
        <v>0.7734351599997803</v>
      </c>
    </row>
    <row r="25" spans="3:20" ht="20.100000000000001" customHeight="1">
      <c r="C25" s="39" t="s">
        <v>201</v>
      </c>
      <c r="D25" s="71">
        <v>2.4889999999999999</v>
      </c>
      <c r="E25" s="71">
        <v>1.8994</v>
      </c>
      <c r="F25" s="73">
        <v>2.6257000000000001</v>
      </c>
      <c r="G25" s="72">
        <v>2.63</v>
      </c>
      <c r="H25" s="72">
        <v>2.4649999999999999</v>
      </c>
      <c r="I25" s="72">
        <v>2.2855095336995124</v>
      </c>
      <c r="J25" s="74">
        <v>2.7169425313798627</v>
      </c>
      <c r="K25" s="74">
        <v>2.2745000000000002</v>
      </c>
    </row>
    <row r="26" spans="3:20" ht="20.100000000000001" customHeight="1">
      <c r="C26" s="39" t="s">
        <v>202</v>
      </c>
      <c r="D26" s="71">
        <v>1.3180000000000001</v>
      </c>
      <c r="E26" s="71">
        <v>1.2395</v>
      </c>
      <c r="F26" s="73">
        <v>1.288</v>
      </c>
      <c r="G26" s="72">
        <v>1.2869999999999999</v>
      </c>
      <c r="H26" s="72">
        <v>1.2709999999999999</v>
      </c>
      <c r="I26" s="72">
        <v>1.258</v>
      </c>
      <c r="J26" s="74">
        <v>1.3255999999999999</v>
      </c>
      <c r="K26" s="74">
        <v>1.3596999999999999</v>
      </c>
    </row>
    <row r="27" spans="3:20" ht="20.100000000000001" customHeight="1">
      <c r="D27" s="82"/>
      <c r="E27" s="82"/>
      <c r="F27" s="82"/>
      <c r="G27" s="82"/>
      <c r="H27" s="82"/>
      <c r="I27" s="82"/>
      <c r="J27" s="82"/>
      <c r="K27" s="82"/>
    </row>
    <row r="28" spans="3:20">
      <c r="C28" s="66" t="s">
        <v>190</v>
      </c>
      <c r="D28" s="66"/>
      <c r="E28" s="66"/>
      <c r="F28" s="66"/>
      <c r="G28" s="66"/>
      <c r="H28" s="66"/>
      <c r="I28" s="66"/>
      <c r="J28" s="66"/>
      <c r="K28" s="66"/>
    </row>
    <row r="29" spans="3:20">
      <c r="C29" s="66"/>
      <c r="D29" s="66"/>
      <c r="E29" s="66"/>
      <c r="F29" s="66"/>
      <c r="G29" s="66"/>
      <c r="H29" s="66"/>
      <c r="I29" s="66"/>
      <c r="J29" s="66"/>
      <c r="K29" s="66"/>
    </row>
    <row r="30" spans="3:20">
      <c r="C30" s="67"/>
      <c r="D30" s="35" t="s">
        <v>83</v>
      </c>
      <c r="E30" s="35" t="s">
        <v>181</v>
      </c>
      <c r="F30" s="35" t="s">
        <v>189</v>
      </c>
      <c r="G30" s="35" t="s">
        <v>259</v>
      </c>
      <c r="H30" s="35" t="s">
        <v>264</v>
      </c>
      <c r="I30" s="35" t="s">
        <v>269</v>
      </c>
      <c r="J30" s="35" t="s">
        <v>275</v>
      </c>
      <c r="K30" s="35" t="s">
        <v>282</v>
      </c>
    </row>
    <row r="31" spans="3:20">
      <c r="C31" s="33" t="s">
        <v>191</v>
      </c>
      <c r="D31" s="83">
        <v>4.3925235016373396E-2</v>
      </c>
      <c r="E31" s="83">
        <v>4.4825939196786201E-2</v>
      </c>
      <c r="F31" s="83">
        <v>4.3583326988662949E-2</v>
      </c>
      <c r="G31" s="83">
        <v>4.2810040104982426E-2</v>
      </c>
      <c r="H31" s="83">
        <v>4.0355506042688213E-2</v>
      </c>
      <c r="I31" s="83">
        <v>3.5274245756041336E-2</v>
      </c>
      <c r="J31" s="83">
        <v>3.4344905383410396E-2</v>
      </c>
      <c r="K31" s="83">
        <v>3.336968279248903E-2</v>
      </c>
    </row>
    <row r="32" spans="3:20">
      <c r="C32" s="39" t="s">
        <v>192</v>
      </c>
      <c r="D32" s="83">
        <v>9.9206505824415651E-3</v>
      </c>
      <c r="E32" s="83">
        <v>9.8919069052027589E-3</v>
      </c>
      <c r="F32" s="83">
        <v>9.1082436552982361E-3</v>
      </c>
      <c r="G32" s="83">
        <v>8.8810290742419827E-3</v>
      </c>
      <c r="H32" s="83">
        <v>8.7853969324338862E-3</v>
      </c>
      <c r="I32" s="83">
        <v>8.635583577308566E-3</v>
      </c>
      <c r="J32" s="83">
        <v>8.6365793984531439E-3</v>
      </c>
      <c r="K32" s="83">
        <v>8.7419789321074876E-3</v>
      </c>
    </row>
    <row r="33" spans="3:12">
      <c r="C33" s="39" t="s">
        <v>193</v>
      </c>
      <c r="D33" s="84">
        <v>0.26458354419657965</v>
      </c>
      <c r="E33" s="84">
        <v>0.23897757867019834</v>
      </c>
      <c r="F33" s="84">
        <v>0.21928231221868444</v>
      </c>
      <c r="G33" s="84">
        <v>0.2189226276289426</v>
      </c>
      <c r="H33" s="84">
        <v>0.22721726847968254</v>
      </c>
      <c r="I33" s="84">
        <v>0.23716945613990462</v>
      </c>
      <c r="J33" s="84">
        <v>0.22991414415063344</v>
      </c>
      <c r="K33" s="83">
        <v>0.22971441208423615</v>
      </c>
    </row>
    <row r="34" spans="3:12">
      <c r="C34" s="39" t="s">
        <v>194</v>
      </c>
      <c r="D34" s="84">
        <v>0.29285126073191742</v>
      </c>
      <c r="E34" s="84">
        <v>0.25984141879361389</v>
      </c>
      <c r="F34" s="84">
        <v>0.25350329988246995</v>
      </c>
      <c r="G34" s="84">
        <v>0.24983968118304165</v>
      </c>
      <c r="H34" s="83">
        <v>0.25640198227475225</v>
      </c>
      <c r="I34" s="84">
        <v>0.26336950913058255</v>
      </c>
      <c r="J34" s="84">
        <v>0.25467157211978531</v>
      </c>
      <c r="K34" s="84">
        <v>0.25236750924370349</v>
      </c>
    </row>
    <row r="35" spans="3:12">
      <c r="C35" s="39" t="s">
        <v>195</v>
      </c>
      <c r="D35" s="83">
        <v>4.7755916966292448E-3</v>
      </c>
      <c r="E35" s="83">
        <v>7.2150850316469789E-3</v>
      </c>
      <c r="F35" s="83">
        <v>5.1812447877503448E-3</v>
      </c>
      <c r="G35" s="83">
        <v>4.9617199687372769E-3</v>
      </c>
      <c r="H35" s="85">
        <v>6.7216867087996034E-3</v>
      </c>
      <c r="I35" s="85">
        <v>5.2160554439534121E-3</v>
      </c>
      <c r="J35" s="85">
        <v>5.424781388218624E-3</v>
      </c>
      <c r="K35" s="85">
        <v>4.9858112947148746E-3</v>
      </c>
    </row>
    <row r="36" spans="3:12">
      <c r="C36" s="39" t="s">
        <v>207</v>
      </c>
      <c r="D36" s="84">
        <v>0.27772758670681874</v>
      </c>
      <c r="E36" s="84">
        <v>0.25386469879125395</v>
      </c>
      <c r="F36" s="84">
        <v>0.26650004889685008</v>
      </c>
      <c r="G36" s="84">
        <v>0.2678719696169648</v>
      </c>
      <c r="H36" s="83">
        <v>0.25308171484078085</v>
      </c>
      <c r="I36" s="84">
        <v>0.24824824265750378</v>
      </c>
      <c r="J36" s="84">
        <v>0.25819299561299158</v>
      </c>
      <c r="K36" s="83">
        <v>0.25328295019003805</v>
      </c>
    </row>
    <row r="37" spans="3:12">
      <c r="C37" s="39" t="s">
        <v>208</v>
      </c>
      <c r="D37" s="86">
        <v>0.2325839400261171</v>
      </c>
      <c r="E37" s="86">
        <v>0.25386469879125395</v>
      </c>
      <c r="F37" s="86">
        <v>0.2622843510553366</v>
      </c>
      <c r="G37" s="84">
        <v>0.26440540890343112</v>
      </c>
      <c r="H37" s="84">
        <v>0.25055498595497594</v>
      </c>
      <c r="I37" s="84">
        <v>0.24824824265750378</v>
      </c>
      <c r="J37" s="84">
        <v>0.25559674606758026</v>
      </c>
      <c r="K37" s="83">
        <v>0.25160846755506783</v>
      </c>
    </row>
    <row r="38" spans="3:12">
      <c r="C38" s="39" t="s">
        <v>196</v>
      </c>
      <c r="D38" s="84">
        <v>3.3183178707574826E-2</v>
      </c>
      <c r="E38" s="84">
        <v>3.2996653960742105E-2</v>
      </c>
      <c r="F38" s="84">
        <v>3.236475282118003E-2</v>
      </c>
      <c r="G38" s="84">
        <v>3.2399686240183384E-2</v>
      </c>
      <c r="H38" s="84">
        <v>2.980620727833326E-2</v>
      </c>
      <c r="I38" s="84">
        <v>2.7794019426592688E-2</v>
      </c>
      <c r="J38" s="84">
        <v>2.7512104577383394E-2</v>
      </c>
      <c r="K38" s="83">
        <v>2.6827565829306899E-2</v>
      </c>
    </row>
    <row r="39" spans="3:12" ht="5.25" customHeight="1">
      <c r="C39" s="53"/>
      <c r="D39" s="54"/>
      <c r="E39" s="54"/>
      <c r="F39" s="54"/>
      <c r="G39" s="54"/>
      <c r="H39" s="54"/>
      <c r="I39" s="54"/>
      <c r="J39" s="54"/>
      <c r="K39" s="54"/>
    </row>
    <row r="41" spans="3:12">
      <c r="D41" s="56"/>
      <c r="E41" s="56"/>
      <c r="F41" s="56"/>
      <c r="G41" s="56"/>
      <c r="H41" s="56"/>
      <c r="I41" s="56"/>
      <c r="J41" s="56"/>
      <c r="K41" s="56"/>
    </row>
    <row r="43" spans="3:12">
      <c r="D43" s="56"/>
      <c r="E43" s="56"/>
      <c r="F43" s="56"/>
      <c r="G43" s="56"/>
      <c r="H43" s="56"/>
      <c r="I43" s="56"/>
      <c r="J43" s="56"/>
      <c r="K43" s="56"/>
    </row>
    <row r="45" spans="3:12">
      <c r="D45" s="87"/>
      <c r="E45" s="87"/>
      <c r="F45" s="87"/>
      <c r="G45" s="87"/>
      <c r="H45" s="87"/>
      <c r="I45" s="87"/>
      <c r="J45" s="87"/>
      <c r="K45" s="87"/>
      <c r="L45" s="87"/>
    </row>
    <row r="46" spans="3:12">
      <c r="D46" s="87"/>
      <c r="E46" s="87"/>
      <c r="F46" s="87"/>
      <c r="G46" s="87"/>
      <c r="H46" s="87"/>
      <c r="I46" s="87"/>
      <c r="J46" s="87"/>
      <c r="K46" s="87"/>
      <c r="L46" s="87"/>
    </row>
    <row r="48" spans="3:12">
      <c r="F48" s="44"/>
    </row>
    <row r="75" spans="4:11">
      <c r="D75" s="44"/>
      <c r="E75" s="44"/>
      <c r="F75" s="44"/>
      <c r="G75" s="44"/>
      <c r="H75" s="44"/>
      <c r="I75" s="44"/>
      <c r="J75" s="44"/>
      <c r="K75" s="44"/>
    </row>
    <row r="76" spans="4:11">
      <c r="D76" s="44"/>
      <c r="E76" s="44"/>
      <c r="F76" s="44"/>
      <c r="G76" s="44"/>
      <c r="H76" s="44"/>
      <c r="I76" s="44"/>
      <c r="J76" s="44"/>
      <c r="K76" s="44"/>
    </row>
    <row r="77" spans="4:11">
      <c r="D77" s="44"/>
      <c r="E77" s="44"/>
      <c r="F77" s="44"/>
      <c r="G77" s="44"/>
      <c r="H77" s="44"/>
      <c r="I77" s="44"/>
      <c r="J77" s="44"/>
      <c r="K77" s="44"/>
    </row>
    <row r="78" spans="4:11">
      <c r="D78" s="44"/>
      <c r="E78" s="44"/>
      <c r="F78" s="44"/>
      <c r="G78" s="44"/>
      <c r="H78" s="44"/>
      <c r="I78" s="44"/>
      <c r="J78" s="44"/>
      <c r="K78" s="44"/>
    </row>
    <row r="80" spans="4:11">
      <c r="D80" s="56"/>
      <c r="E80" s="56"/>
      <c r="F80" s="56"/>
      <c r="G80" s="56"/>
      <c r="H80" s="56"/>
      <c r="I80" s="56"/>
      <c r="J80" s="56"/>
      <c r="K80" s="56"/>
    </row>
  </sheetData>
  <hyperlinks>
    <hyperlink ref="M5" location="Cover!A1" display="cover" xr:uid="{F8C45C56-D53B-4306-A3D2-DC7CBA6BF188}"/>
  </hyperlinks>
  <printOptions horizontalCentered="1"/>
  <pageMargins left="0.70866141732283472" right="0.70866141732283472" top="0.74803149606299213" bottom="0.74803149606299213" header="0.31496062992125984" footer="0.31496062992125984"/>
  <pageSetup paperSize="9" scale="69" orientation="landscape" r:id="rId1"/>
  <headerFooter>
    <oddFooter>&amp;L&amp;12&amp;D &amp;T&amp;C&amp;12Page &amp;P of &amp;N&amp;R&amp;"-,Bold"&amp;12Optima bank&amp;"-,Regular"
Results factsheet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codeName="Sheet5">
    <tabColor theme="5"/>
    <pageSetUpPr fitToPage="1"/>
  </sheetPr>
  <dimension ref="B1:U57"/>
  <sheetViews>
    <sheetView view="pageBreakPreview" zoomScaleNormal="85" zoomScaleSheetLayoutView="100" workbookViewId="0">
      <pane ySplit="7" topLeftCell="A21" activePane="bottomLeft" state="frozen"/>
      <selection activeCell="X22" sqref="X22"/>
      <selection pane="bottomLeft" activeCell="I26" sqref="I26"/>
    </sheetView>
  </sheetViews>
  <sheetFormatPr defaultColWidth="9.42578125" defaultRowHeight="15.75"/>
  <cols>
    <col min="1" max="1" width="5.42578125" style="33" customWidth="1"/>
    <col min="2" max="2" width="4.5703125" style="33" customWidth="1"/>
    <col min="3" max="3" width="45.140625" style="33" bestFit="1" customWidth="1"/>
    <col min="4" max="11" width="14.42578125" style="33" customWidth="1"/>
    <col min="12" max="12" width="9" style="33" customWidth="1"/>
    <col min="13" max="13" width="6.42578125" style="33" customWidth="1"/>
    <col min="14" max="14" width="11" style="33" bestFit="1" customWidth="1"/>
    <col min="15" max="15" width="14.42578125" style="33" bestFit="1" customWidth="1"/>
    <col min="16" max="16" width="13.5703125" style="33" bestFit="1" customWidth="1"/>
    <col min="17" max="17" width="15" style="33" bestFit="1" customWidth="1"/>
    <col min="18" max="18" width="12.5703125" style="33" customWidth="1"/>
    <col min="19" max="19" width="10.42578125" style="33" bestFit="1" customWidth="1"/>
    <col min="20" max="16384" width="9.42578125" style="33"/>
  </cols>
  <sheetData>
    <row r="1" spans="3:21" ht="18.75" customHeight="1">
      <c r="C1" s="31"/>
      <c r="D1" s="32"/>
      <c r="E1" s="32"/>
      <c r="F1" s="32"/>
      <c r="G1" s="32"/>
      <c r="H1" s="32"/>
      <c r="I1" s="32"/>
      <c r="J1" s="32"/>
      <c r="K1" s="32"/>
      <c r="L1" s="32"/>
      <c r="M1" s="32"/>
    </row>
    <row r="2" spans="3:21" ht="15.75" customHeight="1">
      <c r="C2" s="31"/>
      <c r="D2" s="31"/>
      <c r="E2" s="31"/>
      <c r="F2" s="31"/>
      <c r="G2" s="31"/>
      <c r="H2" s="31"/>
      <c r="I2" s="31"/>
      <c r="J2" s="31"/>
      <c r="K2" s="31"/>
      <c r="L2" s="31"/>
      <c r="M2" s="31"/>
    </row>
    <row r="3" spans="3:21">
      <c r="C3" s="31"/>
      <c r="D3" s="31"/>
      <c r="E3" s="31"/>
      <c r="F3" s="31"/>
      <c r="G3" s="31"/>
      <c r="H3" s="31"/>
      <c r="I3" s="31"/>
      <c r="J3" s="31"/>
      <c r="K3" s="31"/>
      <c r="L3" s="31"/>
      <c r="M3" s="31"/>
    </row>
    <row r="4" spans="3:21" ht="23.25" customHeight="1">
      <c r="C4" s="32"/>
      <c r="D4" s="32"/>
      <c r="E4" s="32"/>
      <c r="F4" s="32"/>
      <c r="G4" s="32"/>
      <c r="H4" s="32"/>
      <c r="I4" s="32"/>
      <c r="J4" s="32"/>
      <c r="K4" s="32"/>
      <c r="L4" s="32"/>
      <c r="M4" s="32"/>
    </row>
    <row r="5" spans="3:21" ht="23.25" customHeight="1">
      <c r="C5" s="11" t="s">
        <v>111</v>
      </c>
      <c r="D5" s="32"/>
      <c r="E5" s="32"/>
      <c r="F5" s="32"/>
      <c r="G5" s="32"/>
      <c r="H5" s="32"/>
      <c r="I5" s="32"/>
      <c r="J5" s="32"/>
      <c r="K5" s="32"/>
      <c r="L5" s="32"/>
      <c r="M5" s="32"/>
      <c r="O5" s="43" t="s">
        <v>82</v>
      </c>
    </row>
    <row r="6" spans="3:21" ht="23.25" customHeight="1">
      <c r="C6" s="32"/>
      <c r="D6" s="32"/>
      <c r="E6" s="32"/>
      <c r="F6" s="32"/>
      <c r="G6" s="32"/>
      <c r="H6" s="32"/>
      <c r="I6" s="32"/>
      <c r="J6" s="32"/>
      <c r="K6" s="32"/>
      <c r="L6" s="32"/>
      <c r="M6" s="32"/>
    </row>
    <row r="7" spans="3:21">
      <c r="C7" s="32" t="s">
        <v>3</v>
      </c>
      <c r="D7" s="35" t="s">
        <v>84</v>
      </c>
      <c r="E7" s="35" t="s">
        <v>181</v>
      </c>
      <c r="F7" s="35" t="s">
        <v>189</v>
      </c>
      <c r="G7" s="35" t="s">
        <v>259</v>
      </c>
      <c r="H7" s="35" t="s">
        <v>264</v>
      </c>
      <c r="I7" s="35" t="s">
        <v>269</v>
      </c>
      <c r="J7" s="35" t="s">
        <v>275</v>
      </c>
      <c r="K7" s="35" t="s">
        <v>282</v>
      </c>
      <c r="L7" s="35" t="s">
        <v>203</v>
      </c>
      <c r="M7" s="35"/>
    </row>
    <row r="9" spans="3:21" ht="20.100000000000001" customHeight="1">
      <c r="C9" s="36" t="s">
        <v>112</v>
      </c>
      <c r="D9" s="38"/>
      <c r="E9" s="38"/>
      <c r="F9" s="38"/>
      <c r="G9" s="38"/>
      <c r="H9" s="38"/>
      <c r="I9" s="38"/>
      <c r="J9" s="38"/>
      <c r="K9" s="38"/>
      <c r="L9" s="38"/>
      <c r="M9" s="38"/>
      <c r="O9" s="56"/>
    </row>
    <row r="10" spans="3:21" ht="20.100000000000001" customHeight="1">
      <c r="C10" s="39" t="s">
        <v>113</v>
      </c>
      <c r="D10" s="38">
        <v>479.32272447999998</v>
      </c>
      <c r="E10" s="38">
        <v>297.82489915999997</v>
      </c>
      <c r="F10" s="38">
        <v>652.11</v>
      </c>
      <c r="G10" s="38">
        <v>730.61577139999997</v>
      </c>
      <c r="H10" s="38">
        <v>797.64609569000004</v>
      </c>
      <c r="I10" s="38">
        <v>582.07277892999991</v>
      </c>
      <c r="J10" s="38">
        <v>780.9338898499999</v>
      </c>
      <c r="K10" s="38">
        <v>846.23188458000004</v>
      </c>
      <c r="L10" s="41">
        <v>0.15824475422759821</v>
      </c>
      <c r="M10" s="42"/>
      <c r="P10" s="46"/>
      <c r="R10" s="44"/>
      <c r="S10" s="45"/>
    </row>
    <row r="11" spans="3:21" ht="20.100000000000001" customHeight="1">
      <c r="C11" s="39" t="s">
        <v>114</v>
      </c>
      <c r="D11" s="38">
        <v>126.09039718767112</v>
      </c>
      <c r="E11" s="38">
        <v>116.36301737197756</v>
      </c>
      <c r="F11" s="38">
        <v>106.75</v>
      </c>
      <c r="G11" s="38">
        <v>116.19069894024476</v>
      </c>
      <c r="H11" s="38">
        <v>171.30932445485652</v>
      </c>
      <c r="I11" s="38">
        <v>260.29718610657227</v>
      </c>
      <c r="J11" s="38">
        <v>310.02709306447201</v>
      </c>
      <c r="K11" s="38">
        <v>324.33129595000003</v>
      </c>
      <c r="L11" s="41">
        <v>1.7913705564057159</v>
      </c>
      <c r="M11" s="42"/>
      <c r="O11" s="46"/>
      <c r="P11" s="46"/>
      <c r="Q11" s="46"/>
      <c r="R11" s="44"/>
      <c r="S11" s="45"/>
    </row>
    <row r="12" spans="3:21" ht="20.100000000000001" customHeight="1">
      <c r="C12" s="39" t="s">
        <v>115</v>
      </c>
      <c r="D12" s="38">
        <v>337.62791015999994</v>
      </c>
      <c r="E12" s="38">
        <v>302.71114778361641</v>
      </c>
      <c r="F12" s="38">
        <v>173.13</v>
      </c>
      <c r="G12" s="38">
        <v>180.72017047000003</v>
      </c>
      <c r="H12" s="38">
        <v>264.44166561999998</v>
      </c>
      <c r="I12" s="38">
        <v>207.31735605999998</v>
      </c>
      <c r="J12" s="38">
        <v>207.08926026999998</v>
      </c>
      <c r="K12" s="38">
        <v>298.70269156000006</v>
      </c>
      <c r="L12" s="41">
        <v>0.65284644643241641</v>
      </c>
      <c r="M12" s="42"/>
      <c r="O12" s="46"/>
      <c r="P12" s="46"/>
      <c r="R12" s="44"/>
      <c r="S12" s="45"/>
    </row>
    <row r="13" spans="3:21" ht="20.100000000000001" customHeight="1">
      <c r="C13" s="39" t="s">
        <v>116</v>
      </c>
      <c r="D13" s="38">
        <v>1.032972573257916</v>
      </c>
      <c r="E13" s="38">
        <v>2.9912117666692941</v>
      </c>
      <c r="F13" s="38">
        <v>1.43</v>
      </c>
      <c r="G13" s="38">
        <v>2.4213515643444086</v>
      </c>
      <c r="H13" s="38">
        <v>2.2101694633435542</v>
      </c>
      <c r="I13" s="38">
        <v>2.1133983319775163</v>
      </c>
      <c r="J13" s="38">
        <v>1.7234739337236449</v>
      </c>
      <c r="K13" s="38">
        <v>1.1170320699999998</v>
      </c>
      <c r="L13" s="41">
        <v>-0.53867414940942659</v>
      </c>
      <c r="M13" s="42"/>
      <c r="N13" s="47"/>
      <c r="R13" s="45"/>
      <c r="S13" s="45"/>
      <c r="T13" s="45"/>
      <c r="U13" s="45"/>
    </row>
    <row r="14" spans="3:21" ht="20.100000000000001" customHeight="1">
      <c r="C14" s="39" t="s">
        <v>117</v>
      </c>
      <c r="D14" s="38">
        <v>2430.9140290976716</v>
      </c>
      <c r="E14" s="38">
        <v>2762.5897489153626</v>
      </c>
      <c r="F14" s="38">
        <v>3029.06</v>
      </c>
      <c r="G14" s="38">
        <v>3271.5208506135418</v>
      </c>
      <c r="H14" s="38">
        <v>3612.5975824681414</v>
      </c>
      <c r="I14" s="38">
        <v>3919.4511821736983</v>
      </c>
      <c r="J14" s="38">
        <v>4189.9716486979196</v>
      </c>
      <c r="K14" s="38">
        <v>4368.4033627099107</v>
      </c>
      <c r="L14" s="41">
        <v>0.33528214007581791</v>
      </c>
      <c r="M14" s="48"/>
      <c r="N14" s="49"/>
      <c r="O14" s="46"/>
      <c r="P14" s="50"/>
      <c r="Q14" s="46"/>
      <c r="R14" s="56"/>
      <c r="S14" s="46"/>
      <c r="T14" s="45"/>
      <c r="U14" s="45"/>
    </row>
    <row r="15" spans="3:21" ht="20.100000000000001" customHeight="1">
      <c r="C15" s="39" t="s">
        <v>118</v>
      </c>
      <c r="D15" s="38">
        <v>86.488214470000017</v>
      </c>
      <c r="E15" s="38">
        <v>80.669171379999995</v>
      </c>
      <c r="F15" s="38">
        <v>59.62</v>
      </c>
      <c r="G15" s="38">
        <v>44.087295900000008</v>
      </c>
      <c r="H15" s="38">
        <v>47.389764740000018</v>
      </c>
      <c r="I15" s="38">
        <v>37.07005354999999</v>
      </c>
      <c r="J15" s="38">
        <v>45.425859930000001</v>
      </c>
      <c r="K15" s="38">
        <v>44.315693160000002</v>
      </c>
      <c r="L15" s="41">
        <v>5.180568581889311E-3</v>
      </c>
      <c r="M15" s="42"/>
      <c r="N15" s="86"/>
      <c r="O15" s="46"/>
      <c r="R15" s="45"/>
      <c r="S15" s="45"/>
      <c r="T15" s="45"/>
      <c r="U15" s="45"/>
    </row>
    <row r="16" spans="3:21" ht="20.100000000000001" customHeight="1">
      <c r="C16" s="39" t="s">
        <v>119</v>
      </c>
      <c r="D16" s="38">
        <v>251.38795838731991</v>
      </c>
      <c r="E16" s="38">
        <v>335.43610082999999</v>
      </c>
      <c r="F16" s="38">
        <v>368.21</v>
      </c>
      <c r="G16" s="38">
        <v>409.60944710715086</v>
      </c>
      <c r="H16" s="38">
        <v>413.84427275000002</v>
      </c>
      <c r="I16" s="38">
        <v>501.26929967000001</v>
      </c>
      <c r="J16" s="38">
        <v>545.75097625127125</v>
      </c>
      <c r="K16" s="38">
        <v>631.84843744000011</v>
      </c>
      <c r="L16" s="41">
        <v>0.54256314619304469</v>
      </c>
      <c r="M16" s="42"/>
      <c r="N16" s="47"/>
      <c r="O16" s="51"/>
      <c r="T16" s="47"/>
      <c r="U16" s="47"/>
    </row>
    <row r="17" spans="2:21" ht="20.100000000000001" customHeight="1">
      <c r="C17" s="37" t="s">
        <v>120</v>
      </c>
      <c r="D17" s="38">
        <v>0.25966991978571385</v>
      </c>
      <c r="E17" s="38">
        <v>0.25966992978571363</v>
      </c>
      <c r="F17" s="38">
        <v>0.4</v>
      </c>
      <c r="G17" s="38">
        <v>0.40409099978571261</v>
      </c>
      <c r="H17" s="38">
        <v>0.60909098978571252</v>
      </c>
      <c r="I17" s="38">
        <v>0.60909098978571252</v>
      </c>
      <c r="J17" s="38">
        <v>0.60909098978571252</v>
      </c>
      <c r="K17" s="38">
        <v>0.60909098978571252</v>
      </c>
      <c r="L17" s="41">
        <v>0.50731144744305201</v>
      </c>
      <c r="M17" s="42"/>
      <c r="O17" s="47"/>
      <c r="T17" s="196"/>
      <c r="U17" s="196"/>
    </row>
    <row r="18" spans="2:21" ht="20.100000000000001" customHeight="1">
      <c r="C18" s="37" t="s">
        <v>121</v>
      </c>
      <c r="D18" s="38">
        <v>10.902885099999997</v>
      </c>
      <c r="E18" s="38">
        <v>10.481658180000004</v>
      </c>
      <c r="F18" s="38">
        <v>10.19</v>
      </c>
      <c r="G18" s="38">
        <v>10.236607690000003</v>
      </c>
      <c r="H18" s="38">
        <v>10.717038540000003</v>
      </c>
      <c r="I18" s="38">
        <v>10.443925969999997</v>
      </c>
      <c r="J18" s="38">
        <v>10.415651940000002</v>
      </c>
      <c r="K18" s="38">
        <v>10.625891489999972</v>
      </c>
      <c r="L18" s="41">
        <v>3.8028594216837686E-2</v>
      </c>
      <c r="M18" s="42"/>
      <c r="O18" s="47"/>
      <c r="P18" s="47"/>
      <c r="T18" s="47"/>
      <c r="U18" s="47"/>
    </row>
    <row r="19" spans="2:21" ht="20.100000000000001" customHeight="1">
      <c r="C19" s="37" t="s">
        <v>122</v>
      </c>
      <c r="D19" s="38">
        <v>10.804607933088688</v>
      </c>
      <c r="E19" s="38">
        <v>10.761387533088687</v>
      </c>
      <c r="F19" s="38">
        <v>10.59</v>
      </c>
      <c r="G19" s="38">
        <v>10.333870574012659</v>
      </c>
      <c r="H19" s="38">
        <v>11.395819244936636</v>
      </c>
      <c r="I19" s="38">
        <v>11.082357104936634</v>
      </c>
      <c r="J19" s="38">
        <v>10.965674255860604</v>
      </c>
      <c r="K19" s="38">
        <v>11.002377355860599</v>
      </c>
      <c r="L19" s="41">
        <v>6.469084135126324E-2</v>
      </c>
      <c r="M19" s="42"/>
    </row>
    <row r="20" spans="2:21" ht="20.100000000000001" customHeight="1">
      <c r="C20" s="37" t="s">
        <v>123</v>
      </c>
      <c r="D20" s="38">
        <v>19.507529680000001</v>
      </c>
      <c r="E20" s="38">
        <v>22.065021043088688</v>
      </c>
      <c r="F20" s="38">
        <v>18.22</v>
      </c>
      <c r="G20" s="38">
        <v>19.054991779999998</v>
      </c>
      <c r="H20" s="38">
        <v>19.595047439999998</v>
      </c>
      <c r="I20" s="38">
        <v>19.506210979999999</v>
      </c>
      <c r="J20" s="38">
        <v>18.7114197</v>
      </c>
      <c r="K20" s="38">
        <v>17.817149319999995</v>
      </c>
      <c r="L20" s="41">
        <v>-6.496158457015111E-2</v>
      </c>
      <c r="M20" s="42"/>
    </row>
    <row r="21" spans="2:21" ht="20.100000000000001" customHeight="1">
      <c r="C21" s="37" t="s">
        <v>124</v>
      </c>
      <c r="D21" s="38">
        <v>8.07915468834838</v>
      </c>
      <c r="E21" s="38">
        <v>7.6181076456433248</v>
      </c>
      <c r="F21" s="38">
        <v>7.41</v>
      </c>
      <c r="G21" s="38">
        <v>7.7082798263672947</v>
      </c>
      <c r="H21" s="38">
        <v>9.6845011891010895</v>
      </c>
      <c r="I21" s="38">
        <v>11.291450752161438</v>
      </c>
      <c r="J21" s="38">
        <v>12.154787440526675</v>
      </c>
      <c r="K21" s="38">
        <v>12.450408059142891</v>
      </c>
      <c r="L21" s="41">
        <v>0.61519928435322946</v>
      </c>
      <c r="M21" s="42"/>
      <c r="R21" s="46"/>
      <c r="S21" s="46"/>
    </row>
    <row r="22" spans="2:21" ht="20.100000000000001" customHeight="1">
      <c r="C22" s="37" t="s">
        <v>125</v>
      </c>
      <c r="D22" s="38">
        <v>0</v>
      </c>
      <c r="E22" s="38">
        <v>0</v>
      </c>
      <c r="F22" s="38">
        <v>0</v>
      </c>
      <c r="G22" s="38"/>
      <c r="H22" s="38">
        <v>0</v>
      </c>
      <c r="I22" s="38">
        <v>0</v>
      </c>
      <c r="J22" s="38">
        <v>0</v>
      </c>
      <c r="K22" s="38">
        <v>0</v>
      </c>
      <c r="L22" s="41" t="s">
        <v>290</v>
      </c>
      <c r="M22" s="42"/>
      <c r="R22" s="45"/>
      <c r="S22" s="45"/>
    </row>
    <row r="23" spans="2:21" ht="20.100000000000001" customHeight="1">
      <c r="B23" s="52"/>
      <c r="C23" s="37" t="s">
        <v>127</v>
      </c>
      <c r="D23" s="38">
        <v>105.85093157999997</v>
      </c>
      <c r="E23" s="38">
        <v>122.25588470074157</v>
      </c>
      <c r="F23" s="38">
        <v>91.37</v>
      </c>
      <c r="G23" s="38">
        <v>117.58521412458671</v>
      </c>
      <c r="H23" s="38">
        <v>179.60822536258055</v>
      </c>
      <c r="I23" s="38">
        <v>123.0401751443795</v>
      </c>
      <c r="J23" s="38">
        <v>116.54602483906218</v>
      </c>
      <c r="K23" s="38">
        <v>152.97403427000191</v>
      </c>
      <c r="L23" s="41">
        <v>0.30096318154355006</v>
      </c>
      <c r="M23" s="42"/>
      <c r="R23" s="45"/>
      <c r="S23" s="44"/>
    </row>
    <row r="24" spans="2:21" ht="20.100000000000001" customHeight="1">
      <c r="C24" s="37"/>
      <c r="D24" s="38"/>
      <c r="E24" s="38"/>
      <c r="F24" s="38"/>
      <c r="G24" s="38"/>
      <c r="H24" s="38"/>
      <c r="I24" s="38"/>
      <c r="J24" s="38"/>
      <c r="K24" s="38"/>
      <c r="L24" s="41"/>
      <c r="M24" s="42"/>
      <c r="N24" s="47"/>
      <c r="R24" s="45"/>
      <c r="S24" s="45"/>
    </row>
    <row r="25" spans="2:21" ht="20.100000000000001" customHeight="1">
      <c r="C25" s="53" t="s">
        <v>128</v>
      </c>
      <c r="D25" s="54">
        <v>3868.2689852739959</v>
      </c>
      <c r="E25" s="54">
        <v>4068.8972925568846</v>
      </c>
      <c r="F25" s="54">
        <v>4528.5200000000004</v>
      </c>
      <c r="G25" s="54">
        <v>4920.48864099003</v>
      </c>
      <c r="H25" s="54">
        <v>5540.9469902027449</v>
      </c>
      <c r="I25" s="54">
        <v>5685.564465773512</v>
      </c>
      <c r="J25" s="54">
        <v>6250.3248511626225</v>
      </c>
      <c r="K25" s="54">
        <f>SUM(K9:K23)</f>
        <v>6720.4293489547017</v>
      </c>
      <c r="L25" s="55">
        <f>K25/G25-1</f>
        <v>0.36580527652686823</v>
      </c>
      <c r="M25" s="48"/>
      <c r="O25" s="46"/>
      <c r="P25" s="46"/>
      <c r="R25" s="45"/>
      <c r="S25" s="45"/>
    </row>
    <row r="26" spans="2:21" ht="20.100000000000001" customHeight="1">
      <c r="C26" s="37"/>
      <c r="D26" s="57"/>
      <c r="E26" s="57"/>
      <c r="F26" s="57"/>
      <c r="G26" s="57"/>
      <c r="H26" s="57"/>
      <c r="I26" s="57"/>
      <c r="J26" s="57"/>
      <c r="K26" s="57"/>
      <c r="L26" s="57"/>
      <c r="M26" s="58"/>
    </row>
    <row r="27" spans="2:21" ht="20.100000000000001" customHeight="1">
      <c r="C27" s="36" t="s">
        <v>129</v>
      </c>
      <c r="D27" s="38"/>
      <c r="E27" s="38"/>
      <c r="F27" s="59"/>
      <c r="G27" s="59"/>
      <c r="H27" s="59"/>
      <c r="I27" s="59"/>
      <c r="J27" s="268"/>
      <c r="K27" s="268"/>
      <c r="L27" s="38"/>
      <c r="M27" s="42"/>
    </row>
    <row r="28" spans="2:21" ht="20.100000000000001" customHeight="1">
      <c r="C28" s="37" t="s">
        <v>130</v>
      </c>
      <c r="D28" s="38">
        <v>0</v>
      </c>
      <c r="E28" s="38">
        <v>0</v>
      </c>
      <c r="F28" s="38">
        <v>0.35</v>
      </c>
      <c r="G28" s="38">
        <v>0</v>
      </c>
      <c r="H28" s="38">
        <v>0</v>
      </c>
      <c r="I28" s="38">
        <v>0</v>
      </c>
      <c r="J28" s="38">
        <v>0</v>
      </c>
      <c r="K28" s="38">
        <v>0</v>
      </c>
      <c r="L28" s="41" t="s">
        <v>290</v>
      </c>
      <c r="M28" s="42"/>
      <c r="P28" s="46"/>
    </row>
    <row r="29" spans="2:21" ht="20.100000000000001" customHeight="1">
      <c r="C29" s="37" t="s">
        <v>131</v>
      </c>
      <c r="D29" s="60">
        <v>81.079162980000021</v>
      </c>
      <c r="E29" s="60">
        <v>81.933270020000009</v>
      </c>
      <c r="F29" s="60">
        <v>94.19</v>
      </c>
      <c r="G29" s="60">
        <v>114.93386371000001</v>
      </c>
      <c r="H29" s="60">
        <v>115.5633899</v>
      </c>
      <c r="I29" s="60">
        <v>143.33250874000007</v>
      </c>
      <c r="J29" s="60">
        <v>154.81771183000001</v>
      </c>
      <c r="K29" s="60">
        <v>148.79844364999994</v>
      </c>
      <c r="L29" s="41">
        <v>0.29464405743329669</v>
      </c>
      <c r="M29" s="42"/>
      <c r="O29" s="47"/>
    </row>
    <row r="30" spans="2:21" ht="20.100000000000001" customHeight="1">
      <c r="C30" s="37" t="s">
        <v>132</v>
      </c>
      <c r="D30" s="60">
        <v>3191.8041242100007</v>
      </c>
      <c r="E30" s="60">
        <v>3330.6303054599985</v>
      </c>
      <c r="F30" s="60">
        <v>3715.14</v>
      </c>
      <c r="G30" s="60">
        <v>4131.6279942600004</v>
      </c>
      <c r="H30" s="60">
        <v>4643.4117347699985</v>
      </c>
      <c r="I30" s="60">
        <v>4772.8286248500026</v>
      </c>
      <c r="J30" s="60">
        <v>5192.3213825400544</v>
      </c>
      <c r="K30" s="60">
        <v>5648.0537589099922</v>
      </c>
      <c r="L30" s="48">
        <v>0.36702863054387658</v>
      </c>
      <c r="M30" s="48"/>
      <c r="N30" s="86"/>
      <c r="O30" s="56"/>
      <c r="P30" s="50"/>
      <c r="Q30" s="46"/>
      <c r="R30" s="46"/>
    </row>
    <row r="31" spans="2:21" ht="20.100000000000001" customHeight="1">
      <c r="C31" s="39" t="s">
        <v>116</v>
      </c>
      <c r="D31" s="60">
        <v>8.4974503832579167</v>
      </c>
      <c r="E31" s="60">
        <v>0.57744749499207615</v>
      </c>
      <c r="F31" s="60">
        <v>1.91</v>
      </c>
      <c r="G31" s="60">
        <v>1.0056008719936773</v>
      </c>
      <c r="H31" s="60">
        <v>5.3178330833435545</v>
      </c>
      <c r="I31" s="60">
        <v>1.0495966848918659</v>
      </c>
      <c r="J31" s="60">
        <v>2.2626034955732868</v>
      </c>
      <c r="K31" s="60">
        <v>4.07283565</v>
      </c>
      <c r="L31" s="41">
        <v>3.0501512711751184</v>
      </c>
      <c r="M31" s="42"/>
      <c r="N31" s="47"/>
      <c r="O31" s="46"/>
    </row>
    <row r="32" spans="2:21" ht="20.100000000000001" customHeight="1">
      <c r="C32" s="39" t="s">
        <v>276</v>
      </c>
      <c r="D32" s="60">
        <v>0</v>
      </c>
      <c r="E32" s="60">
        <v>0</v>
      </c>
      <c r="F32" s="60">
        <v>0</v>
      </c>
      <c r="G32" s="60">
        <v>0</v>
      </c>
      <c r="H32" s="60">
        <v>0</v>
      </c>
      <c r="I32" s="60">
        <v>0</v>
      </c>
      <c r="J32" s="60">
        <v>148.64249269999999</v>
      </c>
      <c r="K32" s="60">
        <v>148.66826399999999</v>
      </c>
      <c r="L32" s="41" t="s">
        <v>290</v>
      </c>
      <c r="M32" s="42"/>
      <c r="N32" s="47"/>
    </row>
    <row r="33" spans="2:20" ht="20.100000000000001" customHeight="1">
      <c r="C33" s="39" t="s">
        <v>133</v>
      </c>
      <c r="D33" s="38">
        <v>20.860743739999997</v>
      </c>
      <c r="E33" s="38">
        <v>20.395875560000004</v>
      </c>
      <c r="F33" s="38">
        <v>19.79</v>
      </c>
      <c r="G33" s="38">
        <v>20.559189610000008</v>
      </c>
      <c r="H33" s="38">
        <v>21.220343199999999</v>
      </c>
      <c r="I33" s="38">
        <v>21.237963820000001</v>
      </c>
      <c r="J33" s="38">
        <v>20.547679939999998</v>
      </c>
      <c r="K33" s="38">
        <v>19.729922600000002</v>
      </c>
      <c r="L33" s="41">
        <v>-4.0335588402601763E-2</v>
      </c>
      <c r="M33" s="42"/>
    </row>
    <row r="34" spans="2:20" ht="20.100000000000001" customHeight="1">
      <c r="C34" s="37" t="s">
        <v>134</v>
      </c>
      <c r="D34" s="38">
        <v>0.69151222000000001</v>
      </c>
      <c r="E34" s="38">
        <v>0.73604743333333333</v>
      </c>
      <c r="F34" s="38">
        <v>0.78</v>
      </c>
      <c r="G34" s="38">
        <v>0.82915290999999991</v>
      </c>
      <c r="H34" s="38">
        <v>1.02738269</v>
      </c>
      <c r="I34" s="38">
        <v>1.0883426999999999</v>
      </c>
      <c r="J34" s="38">
        <v>1.14930401</v>
      </c>
      <c r="K34" s="38">
        <v>1.2102640200000001</v>
      </c>
      <c r="L34" s="41">
        <v>0.45963911529901069</v>
      </c>
      <c r="M34" s="42"/>
    </row>
    <row r="35" spans="2:20" ht="20.100000000000001" customHeight="1">
      <c r="C35" s="37" t="s">
        <v>135</v>
      </c>
      <c r="D35" s="38">
        <v>12.226189088741483</v>
      </c>
      <c r="E35" s="38">
        <v>16.834694491775551</v>
      </c>
      <c r="F35" s="38">
        <v>24.21</v>
      </c>
      <c r="G35" s="38">
        <v>16.954197626995214</v>
      </c>
      <c r="H35" s="38">
        <v>5.5734346049918075</v>
      </c>
      <c r="I35" s="38">
        <v>12.500135098702419</v>
      </c>
      <c r="J35" s="38">
        <v>17.590855928940378</v>
      </c>
      <c r="K35" s="38">
        <v>0.77205203999999994</v>
      </c>
      <c r="L35" s="41">
        <v>-0.95446248433658076</v>
      </c>
      <c r="M35" s="42"/>
      <c r="S35" s="46"/>
    </row>
    <row r="36" spans="2:20" ht="20.100000000000001" customHeight="1">
      <c r="C36" s="37" t="s">
        <v>136</v>
      </c>
      <c r="D36" s="38">
        <v>2.3661839858413489</v>
      </c>
      <c r="E36" s="38">
        <v>2.6039357700000001</v>
      </c>
      <c r="F36" s="38">
        <v>3.46</v>
      </c>
      <c r="G36" s="38">
        <v>4.1908815683247198</v>
      </c>
      <c r="H36" s="38">
        <v>4.166955378750492</v>
      </c>
      <c r="I36" s="38">
        <v>3.2644986931029294</v>
      </c>
      <c r="J36" s="38">
        <v>3.6538390840409973</v>
      </c>
      <c r="K36" s="38">
        <v>4.1140381000000001</v>
      </c>
      <c r="L36" s="41">
        <v>-1.8335872076537196E-2</v>
      </c>
      <c r="M36" s="42"/>
      <c r="S36" s="196"/>
      <c r="T36" s="196"/>
    </row>
    <row r="37" spans="2:20" ht="20.100000000000001" customHeight="1">
      <c r="B37" s="52" t="s">
        <v>126</v>
      </c>
      <c r="C37" s="37" t="s">
        <v>137</v>
      </c>
      <c r="D37" s="38">
        <v>40.666658715684228</v>
      </c>
      <c r="E37" s="38">
        <v>72.045055574106755</v>
      </c>
      <c r="F37" s="38">
        <v>121.17</v>
      </c>
      <c r="G37" s="38">
        <v>42.348490797820403</v>
      </c>
      <c r="H37" s="38">
        <v>124.36812864440002</v>
      </c>
      <c r="I37" s="38">
        <v>71.10977913782537</v>
      </c>
      <c r="J37" s="38">
        <v>50.79305960943784</v>
      </c>
      <c r="K37" s="38">
        <v>44.14317182333334</v>
      </c>
      <c r="L37" s="41">
        <v>4.237886620519915E-2</v>
      </c>
      <c r="M37" s="42"/>
      <c r="S37" s="45"/>
      <c r="T37" s="45"/>
    </row>
    <row r="38" spans="2:20" ht="20.100000000000001" customHeight="1">
      <c r="C38" s="37"/>
      <c r="D38" s="61"/>
      <c r="E38" s="61"/>
      <c r="F38" s="61"/>
      <c r="G38" s="61"/>
      <c r="H38" s="61"/>
      <c r="I38" s="61"/>
      <c r="J38" s="61"/>
      <c r="K38" s="61"/>
      <c r="L38" s="41"/>
      <c r="M38" s="42"/>
      <c r="S38" s="45"/>
      <c r="T38" s="45"/>
    </row>
    <row r="39" spans="2:20" ht="20.100000000000001" customHeight="1">
      <c r="C39" s="53" t="s">
        <v>138</v>
      </c>
      <c r="D39" s="54">
        <v>3358.1920253235248</v>
      </c>
      <c r="E39" s="54">
        <v>3525.7566318042063</v>
      </c>
      <c r="F39" s="54">
        <v>3981</v>
      </c>
      <c r="G39" s="54">
        <v>4332.4493713551346</v>
      </c>
      <c r="H39" s="54">
        <v>4920.6492022714838</v>
      </c>
      <c r="I39" s="54">
        <v>5026.4114497245237</v>
      </c>
      <c r="J39" s="54">
        <v>5591.7789291380459</v>
      </c>
      <c r="K39" s="54">
        <v>6019.562750793325</v>
      </c>
      <c r="L39" s="55">
        <v>0.40461666142628627</v>
      </c>
      <c r="M39" s="42"/>
      <c r="S39" s="196"/>
      <c r="T39" s="196"/>
    </row>
    <row r="40" spans="2:20" ht="20.100000000000001" customHeight="1">
      <c r="C40" s="37"/>
      <c r="D40" s="62">
        <v>0</v>
      </c>
      <c r="E40" s="62">
        <v>0</v>
      </c>
      <c r="F40" s="62"/>
      <c r="G40" s="62"/>
      <c r="H40" s="62"/>
      <c r="I40" s="62"/>
      <c r="J40" s="62"/>
      <c r="K40" s="62"/>
      <c r="L40" s="41"/>
      <c r="M40" s="42"/>
    </row>
    <row r="41" spans="2:20" ht="20.100000000000001" customHeight="1">
      <c r="C41" s="36" t="s">
        <v>139</v>
      </c>
      <c r="D41" s="61"/>
      <c r="E41" s="61"/>
      <c r="F41" s="61"/>
      <c r="G41" s="61"/>
      <c r="H41" s="61"/>
      <c r="I41" s="61"/>
      <c r="J41" s="61"/>
      <c r="K41" s="61"/>
      <c r="L41" s="41"/>
      <c r="M41" s="42"/>
      <c r="P41" s="47"/>
    </row>
    <row r="42" spans="2:20" ht="20.100000000000001" customHeight="1">
      <c r="C42" s="37" t="s">
        <v>140</v>
      </c>
      <c r="D42" s="40">
        <v>254.2447899</v>
      </c>
      <c r="E42" s="40">
        <v>254.2447899</v>
      </c>
      <c r="F42" s="40">
        <v>254.52</v>
      </c>
      <c r="G42" s="40">
        <v>254.52078990000001</v>
      </c>
      <c r="H42" s="40">
        <v>254.52078989999998</v>
      </c>
      <c r="I42" s="40">
        <v>254.52078989999998</v>
      </c>
      <c r="J42" s="40">
        <v>254.52078989999998</v>
      </c>
      <c r="K42" s="40">
        <v>254.52078989999998</v>
      </c>
      <c r="L42" s="41">
        <v>0</v>
      </c>
      <c r="M42" s="42"/>
    </row>
    <row r="43" spans="2:20" ht="20.100000000000001" customHeight="1">
      <c r="C43" s="37" t="s">
        <v>141</v>
      </c>
      <c r="D43" s="40">
        <v>84.114083488200009</v>
      </c>
      <c r="E43" s="40">
        <v>84.114083490000013</v>
      </c>
      <c r="F43" s="40">
        <v>84.11</v>
      </c>
      <c r="G43" s="40">
        <v>84.114083490000013</v>
      </c>
      <c r="H43" s="40">
        <v>84.114083490000013</v>
      </c>
      <c r="I43" s="40">
        <v>84.114083490000013</v>
      </c>
      <c r="J43" s="40">
        <v>84.114083490000013</v>
      </c>
      <c r="K43" s="40">
        <v>84.114083490000013</v>
      </c>
      <c r="L43" s="41">
        <v>0</v>
      </c>
      <c r="M43" s="42"/>
    </row>
    <row r="44" spans="2:20" ht="20.100000000000001" customHeight="1">
      <c r="C44" s="37" t="s">
        <v>142</v>
      </c>
      <c r="D44" s="40">
        <v>-2.9345269524800681</v>
      </c>
      <c r="E44" s="40">
        <v>-2.6587641520000003</v>
      </c>
      <c r="F44" s="40">
        <v>-2.81</v>
      </c>
      <c r="G44" s="40">
        <v>-1.6374152909015394</v>
      </c>
      <c r="H44" s="40">
        <v>-1.4643634232</v>
      </c>
      <c r="I44" s="40">
        <v>-1.6073341056000001</v>
      </c>
      <c r="J44" s="40">
        <v>-1.2656976104600597</v>
      </c>
      <c r="K44" s="40">
        <v>-1.19841044</v>
      </c>
      <c r="L44" s="41">
        <v>-0.2681084348857089</v>
      </c>
      <c r="M44" s="42"/>
    </row>
    <row r="45" spans="2:20" ht="20.100000000000001" customHeight="1">
      <c r="C45" s="37" t="s">
        <v>183</v>
      </c>
      <c r="D45" s="40">
        <v>0</v>
      </c>
      <c r="E45" s="40">
        <v>-0.11381250999999999</v>
      </c>
      <c r="F45" s="40">
        <v>0</v>
      </c>
      <c r="G45" s="40">
        <v>-3.8698560000000007E-2</v>
      </c>
      <c r="H45" s="40">
        <v>-0.11190662000000001</v>
      </c>
      <c r="I45" s="40">
        <v>-0.11885806000000002</v>
      </c>
      <c r="J45" s="40">
        <v>-0.13054368</v>
      </c>
      <c r="K45" s="40">
        <v>-0.13484483000000003</v>
      </c>
      <c r="L45" s="41">
        <v>2.4844921878230095</v>
      </c>
      <c r="M45" s="42"/>
    </row>
    <row r="46" spans="2:20" ht="20.100000000000001" customHeight="1">
      <c r="C46" s="37" t="s">
        <v>143</v>
      </c>
      <c r="D46" s="40">
        <v>30.145945049993557</v>
      </c>
      <c r="E46" s="40">
        <v>30.14594505441767</v>
      </c>
      <c r="F46" s="40">
        <v>24.801400000000001</v>
      </c>
      <c r="G46" s="40">
        <v>24.81992419441767</v>
      </c>
      <c r="H46" s="40">
        <v>31.618966849412605</v>
      </c>
      <c r="I46" s="40">
        <v>31.618966854417664</v>
      </c>
      <c r="J46" s="40">
        <v>31.618966854417664</v>
      </c>
      <c r="K46" s="40">
        <v>31.618966854417671</v>
      </c>
      <c r="L46" s="41">
        <v>0.27393486808187739</v>
      </c>
      <c r="M46" s="42"/>
    </row>
    <row r="47" spans="2:20" ht="20.100000000000001" customHeight="1">
      <c r="C47" s="37" t="s">
        <v>144</v>
      </c>
      <c r="D47" s="40">
        <v>144.65121439686894</v>
      </c>
      <c r="E47" s="40">
        <v>177.38791909938382</v>
      </c>
      <c r="F47" s="40">
        <v>186.85499999999999</v>
      </c>
      <c r="G47" s="40">
        <v>226.23882718699898</v>
      </c>
      <c r="H47" s="40">
        <v>251.59802832262633</v>
      </c>
      <c r="I47" s="40">
        <v>290.60176298971152</v>
      </c>
      <c r="J47" s="40">
        <v>289.66324783533378</v>
      </c>
      <c r="K47" s="40">
        <v>331.91904340842251</v>
      </c>
      <c r="L47" s="41">
        <v>0.4671179458248913</v>
      </c>
      <c r="M47" s="42"/>
    </row>
    <row r="48" spans="2:20" ht="20.100000000000001" customHeight="1">
      <c r="C48" s="36" t="s">
        <v>145</v>
      </c>
      <c r="D48" s="63">
        <v>510.05724646258244</v>
      </c>
      <c r="E48" s="63">
        <v>543.12016088180144</v>
      </c>
      <c r="F48" s="63">
        <v>547.5</v>
      </c>
      <c r="G48" s="63">
        <v>588.01751092051518</v>
      </c>
      <c r="H48" s="63">
        <v>620.27559851883893</v>
      </c>
      <c r="I48" s="63">
        <v>659.12941106852918</v>
      </c>
      <c r="J48" s="63">
        <v>658.52084678929134</v>
      </c>
      <c r="K48" s="63">
        <v>700.83962838284015</v>
      </c>
      <c r="L48" s="41">
        <v>0.19186863548622379</v>
      </c>
      <c r="M48" s="64"/>
      <c r="O48" s="65"/>
    </row>
    <row r="49" spans="3:16" ht="20.100000000000001" customHeight="1">
      <c r="C49" s="37" t="s">
        <v>146</v>
      </c>
      <c r="D49" s="40">
        <v>1.9713487888646648E-2</v>
      </c>
      <c r="E49" s="40">
        <v>2.0499871528646647E-2</v>
      </c>
      <c r="F49" s="40">
        <v>0.02</v>
      </c>
      <c r="G49" s="40">
        <v>2.1758681096466823E-2</v>
      </c>
      <c r="H49" s="40">
        <v>2.2189381816286997E-2</v>
      </c>
      <c r="I49" s="40">
        <v>2.3604832272287001E-2</v>
      </c>
      <c r="J49" s="40">
        <v>2.5075240008286998E-2</v>
      </c>
      <c r="K49" s="40">
        <v>2.6969784016287E-2</v>
      </c>
      <c r="L49" s="41">
        <v>0.23949534885486945</v>
      </c>
      <c r="M49" s="42"/>
      <c r="P49" s="65"/>
    </row>
    <row r="50" spans="3:16" ht="20.100000000000001" customHeight="1">
      <c r="C50" s="53" t="s">
        <v>147</v>
      </c>
      <c r="D50" s="54">
        <v>510.07695995047106</v>
      </c>
      <c r="E50" s="54">
        <v>543.14066075333017</v>
      </c>
      <c r="F50" s="54">
        <v>547.52</v>
      </c>
      <c r="G50" s="54">
        <v>588.03926960161164</v>
      </c>
      <c r="H50" s="54">
        <v>620.29778790065518</v>
      </c>
      <c r="I50" s="54">
        <v>659.15301590080151</v>
      </c>
      <c r="J50" s="54">
        <v>658.54592202929962</v>
      </c>
      <c r="K50" s="54">
        <v>700.86659816685642</v>
      </c>
      <c r="L50" s="55">
        <v>0.19187039777408699</v>
      </c>
      <c r="M50" s="42"/>
      <c r="P50" s="65"/>
    </row>
    <row r="51" spans="3:16" ht="20.100000000000001" customHeight="1">
      <c r="C51" s="36"/>
      <c r="D51" s="61"/>
      <c r="E51" s="61"/>
      <c r="F51" s="61">
        <v>0</v>
      </c>
      <c r="G51" s="61"/>
      <c r="H51" s="61"/>
      <c r="I51" s="61"/>
      <c r="J51" s="61"/>
      <c r="K51" s="61"/>
      <c r="L51" s="41"/>
      <c r="M51" s="42"/>
    </row>
    <row r="52" spans="3:16" ht="20.100000000000001" customHeight="1">
      <c r="C52" s="53" t="s">
        <v>148</v>
      </c>
      <c r="D52" s="54">
        <v>3868.2689852739959</v>
      </c>
      <c r="E52" s="54">
        <v>4068.8972925575367</v>
      </c>
      <c r="F52" s="54">
        <v>4528.5200000000004</v>
      </c>
      <c r="G52" s="54">
        <v>4920.4886409567462</v>
      </c>
      <c r="H52" s="54">
        <v>5540.9469901721386</v>
      </c>
      <c r="I52" s="54">
        <v>5685.5644656253253</v>
      </c>
      <c r="J52" s="54">
        <v>6250.3248511673455</v>
      </c>
      <c r="K52" s="54">
        <v>6720.4293489601814</v>
      </c>
      <c r="L52" s="55">
        <v>0.36580527653722061</v>
      </c>
      <c r="M52" s="42"/>
    </row>
    <row r="53" spans="3:16">
      <c r="J53" s="46"/>
      <c r="K53" s="46"/>
    </row>
    <row r="55" spans="3:16">
      <c r="H55" s="46"/>
      <c r="I55" s="46"/>
      <c r="J55" s="46"/>
      <c r="K55" s="46"/>
    </row>
    <row r="56" spans="3:16">
      <c r="F56" s="65"/>
      <c r="G56" s="65"/>
      <c r="H56" s="65"/>
      <c r="I56" s="65"/>
      <c r="J56" s="65"/>
      <c r="K56" s="65"/>
    </row>
    <row r="57" spans="3:16">
      <c r="J57" s="46"/>
      <c r="K57" s="46"/>
    </row>
  </sheetData>
  <hyperlinks>
    <hyperlink ref="O5" location="Cover!A1" display="cover" xr:uid="{35A5F6A7-8764-459C-9826-FB345BCCE132}"/>
  </hyperlinks>
  <printOptions horizontalCentered="1" verticalCentered="1"/>
  <pageMargins left="0.11811023622047245" right="0.11811023622047245" top="0.15748031496062992" bottom="0.15748031496062992" header="0.31496062992125984" footer="0.11811023622047245"/>
  <pageSetup paperSize="8" scale="80" orientation="landscape" r:id="rId1"/>
  <headerFooter>
    <oddFooter>&amp;L&amp;12&amp;D &amp;T&amp;C&amp;12Page &amp;P of &amp;N&amp;R&amp;"-,Bold"&amp;12Optima bank&amp;"-,Regular"
Results factsheet</oddFooter>
  </headerFooter>
  <rowBreaks count="1" manualBreakCount="1">
    <brk id="5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codeName="Sheet7">
    <tabColor theme="5"/>
  </sheetPr>
  <dimension ref="B1:X92"/>
  <sheetViews>
    <sheetView view="pageBreakPreview" zoomScale="85" zoomScaleNormal="85" zoomScaleSheetLayoutView="85" workbookViewId="0">
      <pane ySplit="7" topLeftCell="A8" activePane="bottomLeft" state="frozen"/>
      <selection activeCell="X22" sqref="X22"/>
      <selection pane="bottomLeft" activeCell="L8" sqref="L8"/>
    </sheetView>
  </sheetViews>
  <sheetFormatPr defaultColWidth="9.42578125" defaultRowHeight="15.75"/>
  <cols>
    <col min="1" max="1" width="5.42578125" style="33" customWidth="1"/>
    <col min="2" max="2" width="4.5703125" style="33" customWidth="1"/>
    <col min="3" max="3" width="58.5703125" style="33" bestFit="1" customWidth="1"/>
    <col min="4" max="4" width="14.140625" style="33" bestFit="1" customWidth="1"/>
    <col min="5" max="13" width="15" style="33" customWidth="1"/>
    <col min="14" max="14" width="4.85546875" style="33" customWidth="1"/>
    <col min="15" max="15" width="8.5703125" style="33" bestFit="1" customWidth="1"/>
    <col min="16" max="16" width="9.42578125" style="33"/>
    <col min="17" max="17" width="12.42578125" style="33" bestFit="1" customWidth="1"/>
    <col min="18" max="16384" width="9.42578125" style="33"/>
  </cols>
  <sheetData>
    <row r="1" spans="2:24" ht="18.75" customHeight="1">
      <c r="C1" s="31"/>
      <c r="D1" s="31"/>
      <c r="E1" s="31"/>
      <c r="F1" s="31"/>
      <c r="G1" s="31"/>
      <c r="H1" s="31"/>
      <c r="I1" s="31"/>
      <c r="J1" s="31"/>
      <c r="K1" s="31"/>
      <c r="L1" s="31"/>
      <c r="M1" s="31"/>
    </row>
    <row r="2" spans="2:24" ht="15.75" customHeight="1">
      <c r="C2" s="31"/>
      <c r="D2" s="31"/>
      <c r="E2" s="31"/>
      <c r="F2" s="31"/>
      <c r="G2" s="31"/>
      <c r="H2" s="31"/>
      <c r="I2" s="31"/>
      <c r="J2" s="31"/>
      <c r="K2" s="31"/>
      <c r="L2" s="31"/>
      <c r="M2" s="31"/>
    </row>
    <row r="3" spans="2:24">
      <c r="C3" s="31"/>
      <c r="D3" s="88"/>
      <c r="E3" s="88"/>
      <c r="F3" s="88"/>
      <c r="G3" s="88"/>
      <c r="H3" s="88"/>
      <c r="I3" s="88"/>
      <c r="J3" s="88"/>
      <c r="K3" s="88"/>
      <c r="L3" s="88"/>
      <c r="M3" s="88"/>
    </row>
    <row r="4" spans="2:24" ht="23.25" customHeight="1">
      <c r="C4" s="89"/>
      <c r="D4" s="89"/>
      <c r="E4" s="89"/>
      <c r="F4" s="89"/>
      <c r="G4" s="89"/>
      <c r="H4" s="89"/>
      <c r="I4" s="89"/>
      <c r="J4" s="89"/>
      <c r="K4" s="89"/>
      <c r="L4" s="89"/>
      <c r="M4" s="89"/>
    </row>
    <row r="5" spans="2:24" ht="23.25" customHeight="1">
      <c r="C5" s="12" t="s">
        <v>149</v>
      </c>
      <c r="D5" s="89"/>
      <c r="E5" s="89"/>
      <c r="F5" s="89"/>
      <c r="G5" s="89"/>
      <c r="H5" s="89"/>
      <c r="I5" s="89"/>
      <c r="J5" s="89"/>
      <c r="K5" s="89"/>
      <c r="L5" s="89"/>
      <c r="M5" s="89"/>
      <c r="O5" s="34"/>
    </row>
    <row r="6" spans="2:24" ht="23.25" customHeight="1">
      <c r="C6" s="89"/>
      <c r="D6" s="89"/>
      <c r="E6" s="89"/>
      <c r="F6" s="89"/>
      <c r="G6" s="89"/>
      <c r="H6" s="89"/>
      <c r="I6" s="89"/>
      <c r="J6" s="89"/>
      <c r="K6" s="89"/>
      <c r="L6" s="89"/>
      <c r="M6" s="89"/>
      <c r="O6" s="43" t="s">
        <v>82</v>
      </c>
    </row>
    <row r="7" spans="2:24">
      <c r="C7" s="67" t="s">
        <v>3</v>
      </c>
      <c r="D7" s="35" t="s">
        <v>86</v>
      </c>
      <c r="E7" s="35" t="s">
        <v>181</v>
      </c>
      <c r="F7" s="35" t="s">
        <v>188</v>
      </c>
      <c r="G7" s="35" t="s">
        <v>260</v>
      </c>
      <c r="H7" s="35" t="s">
        <v>265</v>
      </c>
      <c r="I7" s="35" t="s">
        <v>269</v>
      </c>
      <c r="J7" s="35" t="s">
        <v>274</v>
      </c>
      <c r="K7" s="35" t="s">
        <v>283</v>
      </c>
      <c r="L7" s="35" t="s">
        <v>203</v>
      </c>
      <c r="M7" s="35" t="s">
        <v>204</v>
      </c>
    </row>
    <row r="9" spans="2:24" ht="20.100000000000001" customHeight="1">
      <c r="C9" s="39" t="s">
        <v>150</v>
      </c>
      <c r="D9" s="91">
        <v>43.25960127372835</v>
      </c>
      <c r="E9" s="91">
        <v>44.473866620603609</v>
      </c>
      <c r="F9" s="91">
        <v>47.016133379396386</v>
      </c>
      <c r="G9" s="91">
        <v>49.602649919999962</v>
      </c>
      <c r="H9" s="91">
        <v>48.764186157655104</v>
      </c>
      <c r="I9" s="91">
        <v>49.500840510139987</v>
      </c>
      <c r="J9" s="91">
        <v>51.741688425301213</v>
      </c>
      <c r="K9" s="91">
        <v>52.191810703439202</v>
      </c>
      <c r="L9" s="92">
        <v>5.2198033524722742E-2</v>
      </c>
      <c r="M9" s="92">
        <v>8.6994122502945803E-3</v>
      </c>
      <c r="P9" s="56"/>
      <c r="Q9" s="47"/>
    </row>
    <row r="10" spans="2:24" ht="20.100000000000001" customHeight="1">
      <c r="C10" s="39" t="s">
        <v>151</v>
      </c>
      <c r="D10" s="91">
        <v>9.575029171650435</v>
      </c>
      <c r="E10" s="91">
        <v>9.8142137389272204</v>
      </c>
      <c r="F10" s="91">
        <v>9.3057862610727806</v>
      </c>
      <c r="G10" s="91">
        <v>10.149954501993797</v>
      </c>
      <c r="H10" s="91">
        <v>12.061894081786843</v>
      </c>
      <c r="I10" s="91">
        <v>12.118434744961879</v>
      </c>
      <c r="J10" s="91">
        <v>13.34062912171232</v>
      </c>
      <c r="K10" s="91">
        <v>14.736696246659157</v>
      </c>
      <c r="L10" s="92">
        <v>0.45189776405050575</v>
      </c>
      <c r="M10" s="92">
        <v>0.10464777277067783</v>
      </c>
      <c r="O10" s="47"/>
      <c r="P10" s="56"/>
      <c r="Q10" s="47"/>
      <c r="R10" s="46"/>
      <c r="S10" s="46"/>
      <c r="T10" s="46"/>
      <c r="U10" s="46"/>
      <c r="V10" s="46"/>
      <c r="W10" s="46"/>
      <c r="X10" s="46"/>
    </row>
    <row r="11" spans="2:24" ht="20.100000000000001" customHeight="1">
      <c r="C11" s="93" t="s">
        <v>152</v>
      </c>
      <c r="D11" s="94">
        <v>52.834630445378792</v>
      </c>
      <c r="E11" s="94">
        <v>54.288080359530831</v>
      </c>
      <c r="F11" s="91">
        <v>56.321919640469169</v>
      </c>
      <c r="G11" s="91">
        <v>59.752604421993752</v>
      </c>
      <c r="H11" s="91">
        <v>60.82608023944195</v>
      </c>
      <c r="I11" s="91">
        <v>61.619275255101869</v>
      </c>
      <c r="J11" s="91">
        <v>65.082317547013531</v>
      </c>
      <c r="K11" s="91">
        <v>66.928506950098352</v>
      </c>
      <c r="L11" s="92">
        <v>0.12009355236511321</v>
      </c>
      <c r="M11" s="92">
        <v>2.8366989263269415E-2</v>
      </c>
      <c r="R11" s="46"/>
      <c r="S11" s="46"/>
      <c r="T11" s="46"/>
      <c r="U11" s="46"/>
      <c r="V11" s="46"/>
      <c r="W11" s="46"/>
      <c r="X11" s="46"/>
    </row>
    <row r="12" spans="2:24" ht="20.100000000000001" customHeight="1">
      <c r="B12" s="52"/>
      <c r="C12" s="39" t="s">
        <v>153</v>
      </c>
      <c r="D12" s="91">
        <v>1.101422721081081</v>
      </c>
      <c r="E12" s="91">
        <v>0.52031692000000007</v>
      </c>
      <c r="F12" s="91">
        <v>1.4303079759073358</v>
      </c>
      <c r="G12" s="91">
        <v>0.88448600409266409</v>
      </c>
      <c r="H12" s="91">
        <v>0.90347600454005939</v>
      </c>
      <c r="I12" s="91">
        <v>2.4962802000000006</v>
      </c>
      <c r="J12" s="91">
        <v>1.5189646699999995</v>
      </c>
      <c r="K12" s="91">
        <v>1.6974570099999999</v>
      </c>
      <c r="L12" s="92">
        <v>0.91914513304403189</v>
      </c>
      <c r="M12" s="92">
        <v>0.11750921106018919</v>
      </c>
      <c r="O12" s="47"/>
      <c r="P12" s="56"/>
    </row>
    <row r="13" spans="2:24" ht="20.100000000000001" customHeight="1">
      <c r="C13" s="39" t="s">
        <v>154</v>
      </c>
      <c r="D13" s="91">
        <v>3.9825546220955204</v>
      </c>
      <c r="E13" s="91">
        <v>4.2192818136180721</v>
      </c>
      <c r="F13" s="91">
        <v>4.7073201007821721</v>
      </c>
      <c r="G13" s="91">
        <v>5.9025634023325253</v>
      </c>
      <c r="H13" s="91">
        <v>4.965562963267228</v>
      </c>
      <c r="I13" s="91">
        <v>4.3107863725965139</v>
      </c>
      <c r="J13" s="91">
        <v>5.3173466755538445</v>
      </c>
      <c r="K13" s="91">
        <v>3.7538375518496476</v>
      </c>
      <c r="L13" s="92">
        <v>-0.36403265903654036</v>
      </c>
      <c r="M13" s="92">
        <v>-0.29403934313561464</v>
      </c>
      <c r="O13" s="95"/>
      <c r="P13" s="47"/>
      <c r="Q13" s="95"/>
      <c r="R13" s="46"/>
    </row>
    <row r="14" spans="2:24" ht="20.100000000000001" customHeight="1">
      <c r="C14" s="93" t="s">
        <v>155</v>
      </c>
      <c r="D14" s="94">
        <v>57.918607788555363</v>
      </c>
      <c r="E14" s="94">
        <v>59.027679093148905</v>
      </c>
      <c r="F14" s="91">
        <v>62.459547717158685</v>
      </c>
      <c r="G14" s="91">
        <v>66.539653828418921</v>
      </c>
      <c r="H14" s="91">
        <v>66.695119207249235</v>
      </c>
      <c r="I14" s="91">
        <v>68.42634182769838</v>
      </c>
      <c r="J14" s="91">
        <v>71.918628892567355</v>
      </c>
      <c r="K14" s="91">
        <v>72.379801511948003</v>
      </c>
      <c r="L14" s="92">
        <v>8.7769432924743818E-2</v>
      </c>
      <c r="M14" s="92">
        <v>6.4124222956134513E-3</v>
      </c>
      <c r="O14" s="47"/>
      <c r="P14" s="47"/>
    </row>
    <row r="15" spans="2:24" ht="20.100000000000001" customHeight="1">
      <c r="C15" s="96" t="s">
        <v>156</v>
      </c>
      <c r="D15" s="91">
        <v>0</v>
      </c>
      <c r="E15" s="91"/>
      <c r="F15" s="91">
        <v>0</v>
      </c>
      <c r="G15" s="91">
        <v>0</v>
      </c>
      <c r="H15" s="91">
        <v>0</v>
      </c>
      <c r="I15" s="91"/>
      <c r="J15" s="91">
        <v>0.97899999999999998</v>
      </c>
      <c r="K15" s="91" t="s">
        <v>270</v>
      </c>
      <c r="L15" s="92" t="s">
        <v>290</v>
      </c>
      <c r="M15" s="92" t="s">
        <v>290</v>
      </c>
      <c r="O15" s="47"/>
      <c r="P15" s="47"/>
      <c r="Q15" s="46"/>
    </row>
    <row r="16" spans="2:24" ht="20.100000000000001" customHeight="1">
      <c r="C16" s="39" t="s">
        <v>157</v>
      </c>
      <c r="D16" s="91">
        <v>10.58532136728509</v>
      </c>
      <c r="E16" s="91">
        <v>7.3610225013028217</v>
      </c>
      <c r="F16" s="91">
        <v>7.4689774986971784</v>
      </c>
      <c r="G16" s="91">
        <v>8.0463648252275295</v>
      </c>
      <c r="H16" s="91">
        <v>9.7612643959724714</v>
      </c>
      <c r="I16" s="91">
        <v>8.6815160169184296</v>
      </c>
      <c r="J16" s="91">
        <v>8.8585137530011586</v>
      </c>
      <c r="K16" s="91">
        <v>9.1447133300804175</v>
      </c>
      <c r="L16" s="92">
        <v>0.1365024490822575</v>
      </c>
      <c r="M16" s="92">
        <v>3.2307854913280254E-2</v>
      </c>
      <c r="O16" s="47"/>
      <c r="P16" s="47"/>
    </row>
    <row r="17" spans="3:18" ht="20.100000000000001" customHeight="1">
      <c r="C17" s="39" t="s">
        <v>158</v>
      </c>
      <c r="D17" s="91">
        <v>5.6479506213333366</v>
      </c>
      <c r="E17" s="91">
        <v>4.850620992899394</v>
      </c>
      <c r="F17" s="91">
        <v>2.9593790071006056</v>
      </c>
      <c r="G17" s="91">
        <v>4.4948253900000035</v>
      </c>
      <c r="H17" s="91">
        <v>4.6061702473326651</v>
      </c>
      <c r="I17" s="91">
        <v>5.3959740700000003</v>
      </c>
      <c r="J17" s="91">
        <v>4.8557320799999948</v>
      </c>
      <c r="K17" s="91">
        <v>5.2420319300000049</v>
      </c>
      <c r="L17" s="92">
        <v>0.16623705598494909</v>
      </c>
      <c r="M17" s="92">
        <v>7.9555429260835586E-2</v>
      </c>
      <c r="O17" s="47"/>
      <c r="P17" s="47"/>
    </row>
    <row r="18" spans="3:18" ht="20.100000000000001" customHeight="1">
      <c r="C18" s="39" t="s">
        <v>159</v>
      </c>
      <c r="D18" s="91">
        <v>2.2219742690760294</v>
      </c>
      <c r="E18" s="91">
        <v>1.8946483299999997</v>
      </c>
      <c r="F18" s="91">
        <v>2.1053516700000001</v>
      </c>
      <c r="G18" s="91">
        <v>1.9821485590760277</v>
      </c>
      <c r="H18" s="91">
        <v>2.3464636090760278</v>
      </c>
      <c r="I18" s="91">
        <v>2.1511481899999998</v>
      </c>
      <c r="J18" s="91">
        <v>2.3244097190760264</v>
      </c>
      <c r="K18" s="91">
        <v>2.2119069000000007</v>
      </c>
      <c r="L18" s="92">
        <v>0.11591378450012546</v>
      </c>
      <c r="M18" s="92">
        <v>-4.840059743027858E-2</v>
      </c>
      <c r="O18" s="47"/>
      <c r="P18" s="47"/>
    </row>
    <row r="19" spans="3:18" ht="20.100000000000001" customHeight="1">
      <c r="C19" s="39" t="s">
        <v>160</v>
      </c>
      <c r="D19" s="91">
        <v>18.455246257694455</v>
      </c>
      <c r="E19" s="91">
        <v>14.106291824202215</v>
      </c>
      <c r="F19" s="91">
        <v>12.533708175797786</v>
      </c>
      <c r="G19" s="91">
        <v>14.523338774303561</v>
      </c>
      <c r="H19" s="91">
        <v>16.713898252381163</v>
      </c>
      <c r="I19" s="91">
        <v>16.228638276918431</v>
      </c>
      <c r="J19" s="91">
        <v>16.038655552077174</v>
      </c>
      <c r="K19" s="91">
        <v>16.598652160080423</v>
      </c>
      <c r="L19" s="92">
        <v>0.14289506139240915</v>
      </c>
      <c r="M19" s="92">
        <v>3.4915433290836129E-2</v>
      </c>
      <c r="O19" s="47"/>
      <c r="P19" s="47"/>
    </row>
    <row r="20" spans="3:18" ht="20.100000000000001" customHeight="1">
      <c r="C20" s="96" t="s">
        <v>156</v>
      </c>
      <c r="D20" s="91">
        <v>3.6619519999999994</v>
      </c>
      <c r="E20" s="91">
        <v>0</v>
      </c>
      <c r="F20" s="97">
        <v>-1.4</v>
      </c>
      <c r="G20" s="98">
        <v>0</v>
      </c>
      <c r="H20" s="91">
        <v>0</v>
      </c>
      <c r="I20" s="91" t="s">
        <v>270</v>
      </c>
      <c r="J20" s="91" t="s">
        <v>270</v>
      </c>
      <c r="K20" s="91" t="s">
        <v>270</v>
      </c>
      <c r="L20" s="92" t="s">
        <v>290</v>
      </c>
      <c r="M20" s="92" t="s">
        <v>290</v>
      </c>
      <c r="N20" s="46"/>
      <c r="O20" s="47"/>
      <c r="P20" s="47"/>
    </row>
    <row r="21" spans="3:18" ht="20.100000000000001" customHeight="1">
      <c r="C21" s="93" t="s">
        <v>161</v>
      </c>
      <c r="D21" s="94">
        <v>39.463361530860894</v>
      </c>
      <c r="E21" s="94">
        <v>44.921387268946688</v>
      </c>
      <c r="F21" s="91">
        <v>49.925839541360901</v>
      </c>
      <c r="G21" s="91">
        <v>52.016315054115395</v>
      </c>
      <c r="H21" s="91">
        <v>49.981220954868036</v>
      </c>
      <c r="I21" s="91">
        <v>52.197703550779949</v>
      </c>
      <c r="J21" s="91">
        <v>55.879973340490181</v>
      </c>
      <c r="K21" s="91">
        <v>55.781149351867583</v>
      </c>
      <c r="L21" s="92">
        <v>7.2377950914735534E-2</v>
      </c>
      <c r="M21" s="92">
        <v>-1.7685045771307362E-3</v>
      </c>
      <c r="O21" s="47"/>
      <c r="P21" s="47"/>
      <c r="Q21" s="46"/>
    </row>
    <row r="22" spans="3:18" ht="20.100000000000001" customHeight="1">
      <c r="C22" s="93" t="s">
        <v>162</v>
      </c>
      <c r="D22" s="94">
        <v>43.125313530860879</v>
      </c>
      <c r="E22" s="94">
        <v>44.921387268946688</v>
      </c>
      <c r="F22" s="91">
        <v>48.525839541360895</v>
      </c>
      <c r="G22" s="91">
        <v>52.016315054115395</v>
      </c>
      <c r="H22" s="91">
        <v>49.981220954868036</v>
      </c>
      <c r="I22" s="91">
        <v>52.197703550779949</v>
      </c>
      <c r="J22" s="91">
        <v>54.900973340490182</v>
      </c>
      <c r="K22" s="91">
        <v>55.781149351867583</v>
      </c>
      <c r="L22" s="92">
        <v>7.2377950914735534E-2</v>
      </c>
      <c r="M22" s="92">
        <v>1.6032065696151454E-2</v>
      </c>
      <c r="O22" s="47"/>
      <c r="P22" s="47"/>
    </row>
    <row r="23" spans="3:18" ht="20.100000000000001" customHeight="1">
      <c r="C23" s="39" t="s">
        <v>163</v>
      </c>
      <c r="D23" s="91">
        <v>34.379384187684337</v>
      </c>
      <c r="E23" s="91">
        <v>40.181788535328614</v>
      </c>
      <c r="F23" s="91">
        <v>43.788211464671384</v>
      </c>
      <c r="G23" s="91">
        <v>45.229265647690198</v>
      </c>
      <c r="H23" s="91">
        <v>44.112181987060779</v>
      </c>
      <c r="I23" s="91">
        <v>45.390636978183437</v>
      </c>
      <c r="J23" s="91">
        <v>49.043661994936357</v>
      </c>
      <c r="K23" s="91">
        <v>50.329854790017933</v>
      </c>
      <c r="L23" s="92">
        <v>0.11277187611354056</v>
      </c>
      <c r="M23" s="92">
        <v>2.6225464061276016E-2</v>
      </c>
      <c r="O23" s="47"/>
      <c r="P23" s="47"/>
    </row>
    <row r="24" spans="3:18" ht="20.100000000000001" customHeight="1">
      <c r="C24" s="39" t="s">
        <v>164</v>
      </c>
      <c r="D24" s="91">
        <v>-0.18971273666666499</v>
      </c>
      <c r="E24" s="91">
        <v>0</v>
      </c>
      <c r="F24" s="91">
        <v>0.14000000000000001</v>
      </c>
      <c r="G24" s="91">
        <v>4.4210699999989722E-3</v>
      </c>
      <c r="H24" s="91">
        <v>0.20499999999999974</v>
      </c>
      <c r="I24" s="91">
        <v>0</v>
      </c>
      <c r="J24" s="91">
        <v>0</v>
      </c>
      <c r="K24" s="91"/>
      <c r="L24" s="92">
        <v>-1</v>
      </c>
      <c r="M24" s="92" t="s">
        <v>290</v>
      </c>
      <c r="O24" s="47"/>
      <c r="P24" s="47"/>
    </row>
    <row r="25" spans="3:18" ht="20.100000000000001" customHeight="1">
      <c r="C25" s="39" t="s">
        <v>187</v>
      </c>
      <c r="D25" s="91">
        <v>1.1945200275351215</v>
      </c>
      <c r="E25" s="91">
        <v>4.7359096745693794</v>
      </c>
      <c r="F25" s="91">
        <v>2.414090325430621</v>
      </c>
      <c r="G25" s="91">
        <v>3.5761797469670533</v>
      </c>
      <c r="H25" s="91">
        <v>9.8271299408630366</v>
      </c>
      <c r="I25" s="91">
        <v>4.972961343513064</v>
      </c>
      <c r="J25" s="91">
        <v>5.7446885068657858</v>
      </c>
      <c r="K25" s="91">
        <v>4.3990081151208607</v>
      </c>
      <c r="L25" s="92">
        <v>0.23008585316541907</v>
      </c>
      <c r="M25" s="92">
        <v>-0.23424775601612347</v>
      </c>
      <c r="O25" s="47"/>
      <c r="P25" s="47"/>
      <c r="R25" s="46"/>
    </row>
    <row r="26" spans="3:18" ht="20.100000000000001" customHeight="1">
      <c r="C26" s="39" t="s">
        <v>166</v>
      </c>
      <c r="D26" s="91">
        <v>-2.8935200000000001E-2</v>
      </c>
      <c r="E26" s="91">
        <v>0</v>
      </c>
      <c r="F26" s="91">
        <v>0</v>
      </c>
      <c r="G26" s="91">
        <v>0</v>
      </c>
      <c r="H26" s="91">
        <v>0</v>
      </c>
      <c r="I26" s="91">
        <v>0</v>
      </c>
      <c r="J26" s="91">
        <v>0</v>
      </c>
      <c r="K26" s="91"/>
      <c r="L26" s="92" t="s">
        <v>290</v>
      </c>
      <c r="M26" s="92" t="s">
        <v>290</v>
      </c>
      <c r="O26" s="47"/>
      <c r="P26" s="47"/>
    </row>
    <row r="27" spans="3:18" ht="20.100000000000001" customHeight="1">
      <c r="C27" s="39" t="s">
        <v>167</v>
      </c>
      <c r="D27" s="91">
        <v>38.108063966659117</v>
      </c>
      <c r="E27" s="91">
        <v>40.185477594377311</v>
      </c>
      <c r="F27" s="91">
        <v>47.651749215930273</v>
      </c>
      <c r="G27" s="91">
        <v>48.444556377148331</v>
      </c>
      <c r="H27" s="91">
        <v>40.359091014004946</v>
      </c>
      <c r="I27" s="91">
        <v>47.224742207266885</v>
      </c>
      <c r="J27" s="91">
        <v>50.135284833624397</v>
      </c>
      <c r="K27" s="91">
        <v>51.382141236746719</v>
      </c>
      <c r="L27" s="92">
        <v>6.0638079472311368E-2</v>
      </c>
      <c r="M27" s="92">
        <v>2.4869837824998076E-2</v>
      </c>
      <c r="O27" s="47"/>
      <c r="P27" s="47"/>
    </row>
    <row r="28" spans="3:18" ht="20.100000000000001" customHeight="1">
      <c r="C28" s="39" t="s">
        <v>168</v>
      </c>
      <c r="D28" s="91">
        <v>7.2261403580304666</v>
      </c>
      <c r="E28" s="91">
        <v>7.4479864570701837</v>
      </c>
      <c r="F28" s="91">
        <v>11.358013542929818</v>
      </c>
      <c r="G28" s="91">
        <v>9.2934121129658891</v>
      </c>
      <c r="H28" s="91">
        <v>8.3149412426627798</v>
      </c>
      <c r="I28" s="91">
        <v>8.2195920692772031</v>
      </c>
      <c r="J28" s="91">
        <v>8.0397643486727279</v>
      </c>
      <c r="K28" s="91">
        <v>9.124451121243407</v>
      </c>
      <c r="L28" s="92">
        <v>-1.8180727344131564E-2</v>
      </c>
      <c r="M28" s="92">
        <v>0.13491524446854575</v>
      </c>
      <c r="O28" s="47"/>
      <c r="P28" s="47"/>
    </row>
    <row r="29" spans="3:18" ht="20.100000000000001" customHeight="1">
      <c r="C29" s="39" t="s">
        <v>169</v>
      </c>
      <c r="D29" s="91">
        <v>3.0303381416508018E-3</v>
      </c>
      <c r="E29" s="91">
        <v>-7.8638364000000772E-4</v>
      </c>
      <c r="F29" s="91">
        <v>7.8638364000000772E-4</v>
      </c>
      <c r="G29" s="91">
        <v>2.0451932078201927E-3</v>
      </c>
      <c r="H29" s="91">
        <v>4.307007198201809E-4</v>
      </c>
      <c r="I29" s="91">
        <v>1.4154504560000131E-3</v>
      </c>
      <c r="J29" s="91">
        <v>1.470549543999987E-3</v>
      </c>
      <c r="K29" s="91">
        <v>-1.8944022000000412E-3</v>
      </c>
      <c r="L29" s="92">
        <v>-1.9262705316820079</v>
      </c>
      <c r="M29" s="92">
        <v>-2.2882273893657117</v>
      </c>
      <c r="O29" s="47"/>
      <c r="P29" s="47"/>
    </row>
    <row r="30" spans="3:18" ht="30.75" customHeight="1">
      <c r="C30" s="99" t="s">
        <v>170</v>
      </c>
      <c r="D30" s="100">
        <v>30.881923608628639</v>
      </c>
      <c r="E30" s="100">
        <v>32.737491137307124</v>
      </c>
      <c r="F30" s="100">
        <v>36.294508862692872</v>
      </c>
      <c r="G30" s="100">
        <v>39.150371074490039</v>
      </c>
      <c r="H30" s="100">
        <v>32.044149771342191</v>
      </c>
      <c r="I30" s="100">
        <v>39.003734687533679</v>
      </c>
      <c r="J30" s="100">
        <v>42.096941312466328</v>
      </c>
      <c r="K30" s="100">
        <v>42.25958451770331</v>
      </c>
      <c r="L30" s="101">
        <v>7.9417215159914623E-2</v>
      </c>
      <c r="M30" s="322">
        <v>3.8635397291635343E-3</v>
      </c>
      <c r="O30" s="47"/>
      <c r="P30" s="47"/>
      <c r="Q30" s="46"/>
    </row>
    <row r="31" spans="3:18">
      <c r="C31" s="99" t="s">
        <v>171</v>
      </c>
      <c r="D31" s="100">
        <v>33.839446168628641</v>
      </c>
      <c r="E31" s="100">
        <v>32.737491137307124</v>
      </c>
      <c r="F31" s="100">
        <v>35.202508862692873</v>
      </c>
      <c r="G31" s="100">
        <v>38.842371074490032</v>
      </c>
      <c r="H31" s="100">
        <v>32.044149771342191</v>
      </c>
      <c r="I31" s="100">
        <v>39.003734687533679</v>
      </c>
      <c r="J31" s="100">
        <v>41.281436644349171</v>
      </c>
      <c r="K31" s="100">
        <v>42.25958451770331</v>
      </c>
      <c r="L31" s="101">
        <v>8.7976437809625718E-2</v>
      </c>
      <c r="M31" s="101">
        <v>2.3694618038154758E-2</v>
      </c>
      <c r="O31" s="47"/>
      <c r="P31" s="47"/>
    </row>
    <row r="32" spans="3:18">
      <c r="C32" s="39"/>
      <c r="D32" s="90"/>
      <c r="E32" s="102"/>
      <c r="F32" s="102"/>
      <c r="G32" s="323"/>
      <c r="H32" s="103"/>
      <c r="I32" s="103"/>
      <c r="J32" s="103"/>
      <c r="K32" s="103"/>
      <c r="L32" s="102"/>
      <c r="M32" s="102"/>
      <c r="O32" s="47"/>
      <c r="P32" s="47"/>
    </row>
    <row r="33" spans="3:18">
      <c r="O33" s="47"/>
      <c r="P33" s="47"/>
    </row>
    <row r="34" spans="3:18">
      <c r="C34" s="104" t="s">
        <v>172</v>
      </c>
      <c r="D34" s="321">
        <v>0.57997066501474159</v>
      </c>
      <c r="E34" s="321">
        <v>0.44435748485936211</v>
      </c>
      <c r="F34" s="105">
        <v>0.49196788846006329</v>
      </c>
      <c r="G34" s="105">
        <v>0.53067877189937418</v>
      </c>
      <c r="H34" s="105">
        <v>0.43435476038938131</v>
      </c>
      <c r="I34" s="105">
        <v>0.52869113255879918</v>
      </c>
      <c r="J34" s="105">
        <v>0.57068622104167144</v>
      </c>
      <c r="K34" s="105">
        <v>0.57289108992955218</v>
      </c>
      <c r="L34" s="92">
        <v>0.16000705417585048</v>
      </c>
      <c r="M34" s="92">
        <v>7.9432178632581341E-2</v>
      </c>
      <c r="O34" s="47"/>
      <c r="P34" s="47"/>
    </row>
    <row r="35" spans="3:18">
      <c r="C35" s="104" t="s">
        <v>173</v>
      </c>
      <c r="D35" s="321">
        <v>0.63551371821496527</v>
      </c>
      <c r="E35" s="321">
        <v>0.44435748485936211</v>
      </c>
      <c r="F35" s="105">
        <v>0.47716595419968244</v>
      </c>
      <c r="G35" s="105">
        <v>0.52650386736439492</v>
      </c>
      <c r="H35" s="105">
        <v>0.43435476038938131</v>
      </c>
      <c r="I35" s="105">
        <v>0.52869113255879918</v>
      </c>
      <c r="J35" s="105">
        <v>0.55956512031477335</v>
      </c>
      <c r="K35" s="105">
        <v>0.57282380210810602</v>
      </c>
      <c r="L35" s="92">
        <v>0.17268450397575696</v>
      </c>
      <c r="M35" s="92">
        <v>5.8397022107308461E-2</v>
      </c>
      <c r="O35" s="47"/>
      <c r="P35" s="47"/>
    </row>
    <row r="36" spans="3:18">
      <c r="C36" s="104" t="s">
        <v>174</v>
      </c>
      <c r="D36" s="321">
        <v>0.41905533832836589</v>
      </c>
      <c r="E36" s="321">
        <v>0.4442346467281908</v>
      </c>
      <c r="F36" s="105">
        <v>0.49196788846006329</v>
      </c>
      <c r="G36" s="105">
        <v>0.53067877189937418</v>
      </c>
      <c r="H36" s="105">
        <v>0.43435476038938131</v>
      </c>
      <c r="I36" s="105">
        <v>0.52869113255879918</v>
      </c>
      <c r="J36" s="105">
        <v>0.57068622104167144</v>
      </c>
      <c r="K36" s="105">
        <v>0.57282380210810602</v>
      </c>
      <c r="L36" s="92">
        <v>0.16000705417585048</v>
      </c>
      <c r="M36" s="92">
        <v>7.9305396001508877E-2</v>
      </c>
      <c r="O36" s="47"/>
      <c r="P36" s="47"/>
    </row>
    <row r="37" spans="3:18" ht="17.45" customHeight="1">
      <c r="C37" s="104" t="s">
        <v>175</v>
      </c>
      <c r="D37" s="321">
        <v>0.4591877352833369</v>
      </c>
      <c r="E37" s="321">
        <v>0.4442346467281908</v>
      </c>
      <c r="F37" s="105">
        <v>0.47716595419968244</v>
      </c>
      <c r="G37" s="105">
        <v>0.52650386736439492</v>
      </c>
      <c r="H37" s="105">
        <v>0.43435476038938131</v>
      </c>
      <c r="I37" s="105">
        <v>0.52869113255879918</v>
      </c>
      <c r="J37" s="105">
        <v>0.57068622104167144</v>
      </c>
      <c r="K37" s="105">
        <v>0.57282380210810602</v>
      </c>
      <c r="L37" s="92">
        <v>0.19599107190881648</v>
      </c>
      <c r="M37" s="92">
        <v>5.8397022107308239E-2</v>
      </c>
      <c r="O37" s="47"/>
      <c r="P37" s="47"/>
    </row>
    <row r="38" spans="3:18" ht="17.45" customHeight="1">
      <c r="C38" s="106" t="s">
        <v>289</v>
      </c>
      <c r="D38" s="108">
        <f>D30*1000000/D81</f>
        <v>0.13954857469218854</v>
      </c>
      <c r="E38" s="108">
        <f t="shared" ref="E38:J38" si="0">E30*1000000/E81</f>
        <v>0.14793347348132482</v>
      </c>
      <c r="F38" s="108">
        <f t="shared" si="0"/>
        <v>0.16400684896217538</v>
      </c>
      <c r="G38" s="108">
        <f t="shared" si="0"/>
        <v>0.17691185793196065</v>
      </c>
      <c r="H38" s="108">
        <f t="shared" si="0"/>
        <v>0.14480041737310664</v>
      </c>
      <c r="I38" s="108">
        <f t="shared" si="0"/>
        <v>0.17625070840367177</v>
      </c>
      <c r="J38" s="108">
        <f t="shared" si="0"/>
        <v>0.19022834062917146</v>
      </c>
      <c r="K38" s="108">
        <v>0.19096329538080511</v>
      </c>
      <c r="L38" s="101">
        <v>7.9426204738907824E-2</v>
      </c>
      <c r="M38" s="101">
        <v>3.8635397291635343E-3</v>
      </c>
      <c r="O38" s="47"/>
      <c r="P38" s="47"/>
    </row>
    <row r="40" spans="3:18">
      <c r="I40" s="65"/>
      <c r="J40" s="65"/>
      <c r="K40" s="65"/>
    </row>
    <row r="41" spans="3:18">
      <c r="J41" s="130"/>
    </row>
    <row r="42" spans="3:18">
      <c r="C42" s="89"/>
      <c r="D42" s="89"/>
      <c r="E42" s="89"/>
      <c r="F42" s="89"/>
      <c r="G42" s="89"/>
      <c r="H42" s="89"/>
      <c r="I42" s="89"/>
      <c r="J42" s="89"/>
      <c r="K42" s="89"/>
      <c r="L42" s="89"/>
      <c r="M42" s="89"/>
    </row>
    <row r="43" spans="3:18">
      <c r="C43" s="89" t="s">
        <v>149</v>
      </c>
      <c r="D43" s="89"/>
      <c r="E43" s="89"/>
      <c r="F43" s="89"/>
      <c r="G43" s="89"/>
      <c r="H43" s="89"/>
      <c r="I43" s="89"/>
      <c r="J43" s="89"/>
      <c r="K43" s="89"/>
      <c r="L43" s="89"/>
      <c r="M43" s="89"/>
      <c r="O43" s="34"/>
    </row>
    <row r="44" spans="3:18">
      <c r="C44" s="89"/>
      <c r="D44" s="89"/>
      <c r="E44" s="89"/>
      <c r="F44" s="89"/>
      <c r="G44" s="89"/>
      <c r="H44" s="89"/>
      <c r="I44" s="89"/>
      <c r="J44" s="89"/>
      <c r="K44" s="89"/>
      <c r="L44" s="89"/>
      <c r="M44" s="89"/>
    </row>
    <row r="45" spans="3:18">
      <c r="C45" s="67" t="s">
        <v>3</v>
      </c>
      <c r="D45" s="35" t="s">
        <v>83</v>
      </c>
      <c r="E45" s="35" t="s">
        <v>181</v>
      </c>
      <c r="F45" s="35" t="s">
        <v>189</v>
      </c>
      <c r="G45" s="35" t="s">
        <v>259</v>
      </c>
      <c r="H45" s="35" t="s">
        <v>264</v>
      </c>
      <c r="I45" s="35" t="s">
        <v>269</v>
      </c>
      <c r="J45" s="35" t="s">
        <v>275</v>
      </c>
      <c r="K45" s="35" t="s">
        <v>282</v>
      </c>
      <c r="L45" s="35" t="s">
        <v>203</v>
      </c>
      <c r="M45" s="35"/>
    </row>
    <row r="47" spans="3:18">
      <c r="C47" s="39" t="s">
        <v>150</v>
      </c>
      <c r="D47" s="90">
        <v>142.21242799999999</v>
      </c>
      <c r="E47" s="90">
        <v>44.473866620603609</v>
      </c>
      <c r="F47" s="90">
        <v>91.49</v>
      </c>
      <c r="G47" s="90">
        <v>141.09264991999996</v>
      </c>
      <c r="H47" s="109">
        <v>189.85683607765506</v>
      </c>
      <c r="I47" s="109">
        <v>49.500840510139987</v>
      </c>
      <c r="J47" s="109">
        <v>101.2425289354412</v>
      </c>
      <c r="K47" s="109">
        <v>153.4343396388804</v>
      </c>
      <c r="L47" s="92">
        <v>8.7472237043376921E-2</v>
      </c>
      <c r="M47" s="92"/>
      <c r="P47" s="56"/>
    </row>
    <row r="48" spans="3:18">
      <c r="C48" s="39" t="s">
        <v>151</v>
      </c>
      <c r="D48" s="90">
        <v>32.119118</v>
      </c>
      <c r="E48" s="90">
        <v>9.8142137389272204</v>
      </c>
      <c r="F48" s="90">
        <v>19.12</v>
      </c>
      <c r="G48" s="90">
        <v>29.269954501993798</v>
      </c>
      <c r="H48" s="109">
        <v>41.331848583780641</v>
      </c>
      <c r="I48" s="109">
        <v>12.118434744961879</v>
      </c>
      <c r="J48" s="109">
        <v>25.4590638666742</v>
      </c>
      <c r="K48" s="109">
        <v>40.195760113333357</v>
      </c>
      <c r="L48" s="92">
        <v>0.3732771641512227</v>
      </c>
      <c r="M48" s="92"/>
      <c r="O48" s="46"/>
      <c r="P48" s="56"/>
      <c r="Q48" s="110"/>
      <c r="R48" s="56"/>
    </row>
    <row r="49" spans="3:18">
      <c r="C49" s="93" t="s">
        <v>152</v>
      </c>
      <c r="D49" s="94">
        <v>174.331546</v>
      </c>
      <c r="E49" s="94">
        <v>54.288080359530831</v>
      </c>
      <c r="F49" s="94">
        <v>110.61</v>
      </c>
      <c r="G49" s="94">
        <v>170.36260442199375</v>
      </c>
      <c r="H49" s="111">
        <v>231.1886846614357</v>
      </c>
      <c r="I49" s="111">
        <v>61.619275255101869</v>
      </c>
      <c r="J49" s="111">
        <v>126.7015928021154</v>
      </c>
      <c r="K49" s="111">
        <v>193.63009975221377</v>
      </c>
      <c r="L49" s="92">
        <v>0.13657630680842181</v>
      </c>
      <c r="M49" s="92"/>
      <c r="O49" s="112"/>
      <c r="P49" s="112"/>
      <c r="Q49" s="86"/>
    </row>
    <row r="50" spans="3:18">
      <c r="C50" s="39" t="s">
        <v>153</v>
      </c>
      <c r="D50" s="90">
        <v>2.0687429810810811</v>
      </c>
      <c r="E50" s="90">
        <v>0.52031692000000007</v>
      </c>
      <c r="F50" s="90">
        <v>1.950624895907336</v>
      </c>
      <c r="G50" s="90">
        <v>2.8351109000000001</v>
      </c>
      <c r="H50" s="109">
        <v>3.7385869045400595</v>
      </c>
      <c r="I50" s="109">
        <v>2.4962802000000006</v>
      </c>
      <c r="J50" s="109">
        <v>4.0152448700000001</v>
      </c>
      <c r="K50" s="109">
        <v>5.71270188</v>
      </c>
      <c r="L50" s="92">
        <v>1.0149835690730828</v>
      </c>
      <c r="M50" s="92"/>
      <c r="P50" s="56"/>
      <c r="Q50" s="46"/>
      <c r="R50" s="56"/>
    </row>
    <row r="51" spans="3:18">
      <c r="C51" s="39" t="s">
        <v>154</v>
      </c>
      <c r="D51" s="90">
        <v>16.556582869999986</v>
      </c>
      <c r="E51" s="90">
        <v>4.2192818136180721</v>
      </c>
      <c r="F51" s="90">
        <v>8.9266019144002442</v>
      </c>
      <c r="G51" s="90">
        <v>14.829165316732769</v>
      </c>
      <c r="H51" s="109">
        <v>19.794728279999998</v>
      </c>
      <c r="I51" s="109">
        <v>4.3107863725965139</v>
      </c>
      <c r="J51" s="109">
        <v>9.6281330481503584</v>
      </c>
      <c r="K51" s="109">
        <v>13.381970600000006</v>
      </c>
      <c r="L51" s="92">
        <v>-9.759111088334782E-2</v>
      </c>
      <c r="M51" s="92"/>
      <c r="P51" s="56"/>
      <c r="R51" s="56"/>
    </row>
    <row r="52" spans="3:18">
      <c r="C52" s="93" t="s">
        <v>155</v>
      </c>
      <c r="D52" s="94">
        <v>192.95687185108105</v>
      </c>
      <c r="E52" s="94">
        <v>59.027679093148905</v>
      </c>
      <c r="F52" s="94">
        <v>121.48722681030759</v>
      </c>
      <c r="G52" s="94">
        <v>188.02688063872651</v>
      </c>
      <c r="H52" s="111">
        <v>254.72199984597574</v>
      </c>
      <c r="I52" s="111">
        <v>68.42634182769838</v>
      </c>
      <c r="J52" s="111">
        <v>140.34497072026574</v>
      </c>
      <c r="K52" s="111">
        <v>212.72477223221378</v>
      </c>
      <c r="L52" s="92">
        <v>0.13135298266709872</v>
      </c>
      <c r="M52" s="92"/>
      <c r="N52" s="45"/>
      <c r="P52" s="47"/>
    </row>
    <row r="53" spans="3:18">
      <c r="C53" s="96" t="s">
        <v>156</v>
      </c>
      <c r="D53" s="90">
        <v>0.58904100000000004</v>
      </c>
      <c r="E53" s="90">
        <v>0</v>
      </c>
      <c r="F53" s="90">
        <v>0</v>
      </c>
      <c r="G53" s="90"/>
      <c r="H53" s="109"/>
      <c r="I53" s="109"/>
      <c r="J53" s="109">
        <v>0.97899999999999998</v>
      </c>
      <c r="K53" s="109">
        <v>0.97899999999999998</v>
      </c>
      <c r="L53" s="92" t="s">
        <v>180</v>
      </c>
      <c r="M53" s="45"/>
      <c r="P53" s="47"/>
    </row>
    <row r="54" spans="3:18">
      <c r="C54" s="39" t="s">
        <v>157</v>
      </c>
      <c r="D54" s="90">
        <v>30.382739801958866</v>
      </c>
      <c r="E54" s="90">
        <v>7.3610225013028217</v>
      </c>
      <c r="F54" s="90">
        <v>14.83</v>
      </c>
      <c r="G54" s="90">
        <v>22.87636482522753</v>
      </c>
      <c r="H54" s="109">
        <v>32.637629221200001</v>
      </c>
      <c r="I54" s="109">
        <v>8.6815160169184296</v>
      </c>
      <c r="J54" s="109">
        <v>17.540029769919588</v>
      </c>
      <c r="K54" s="109">
        <v>26.684743100000006</v>
      </c>
      <c r="L54" s="92">
        <v>0.1664765492187239</v>
      </c>
      <c r="M54" s="92"/>
      <c r="P54" s="47"/>
    </row>
    <row r="55" spans="3:18">
      <c r="C55" s="39" t="s">
        <v>158</v>
      </c>
      <c r="D55" s="90">
        <v>19.24452540133333</v>
      </c>
      <c r="E55" s="90">
        <v>4.850620992899394</v>
      </c>
      <c r="F55" s="90">
        <v>7.81</v>
      </c>
      <c r="G55" s="90">
        <v>12.304825390000003</v>
      </c>
      <c r="H55" s="109">
        <v>16.910995637332668</v>
      </c>
      <c r="I55" s="109">
        <v>5.3959740700000003</v>
      </c>
      <c r="J55" s="109">
        <v>10.251706149999995</v>
      </c>
      <c r="K55" s="109">
        <v>15.49373808</v>
      </c>
      <c r="L55" s="92">
        <v>0.25915952392072072</v>
      </c>
      <c r="M55" s="92"/>
      <c r="O55" s="56"/>
      <c r="P55" s="56"/>
    </row>
    <row r="56" spans="3:18">
      <c r="C56" s="39" t="s">
        <v>159</v>
      </c>
      <c r="D56" s="90">
        <v>7.3119478281520571</v>
      </c>
      <c r="E56" s="90">
        <v>1.8946483299999997</v>
      </c>
      <c r="F56" s="90">
        <v>4</v>
      </c>
      <c r="G56" s="90">
        <v>5.9821485590760277</v>
      </c>
      <c r="H56" s="109">
        <v>8.3286121681520555</v>
      </c>
      <c r="I56" s="109">
        <v>2.1511481899999998</v>
      </c>
      <c r="J56" s="109">
        <v>4.4755579090760262</v>
      </c>
      <c r="K56" s="109">
        <v>6.6874648090760269</v>
      </c>
      <c r="L56" s="92">
        <v>0.11790349955951918</v>
      </c>
      <c r="M56" s="92"/>
      <c r="P56" s="47"/>
      <c r="Q56" s="112"/>
    </row>
    <row r="57" spans="3:18">
      <c r="C57" s="39" t="s">
        <v>160</v>
      </c>
      <c r="D57" s="90">
        <v>56.939213031444254</v>
      </c>
      <c r="E57" s="90">
        <v>14.106291824202215</v>
      </c>
      <c r="F57" s="90">
        <v>26.64</v>
      </c>
      <c r="G57" s="90">
        <v>41.163338774303561</v>
      </c>
      <c r="H57" s="109">
        <v>57.877237026684725</v>
      </c>
      <c r="I57" s="109">
        <v>16.228638276918431</v>
      </c>
      <c r="J57" s="109">
        <v>32.267293828995605</v>
      </c>
      <c r="K57" s="109">
        <v>48.865945989076032</v>
      </c>
      <c r="L57" s="92">
        <v>0.18712299449287784</v>
      </c>
      <c r="M57" s="92"/>
      <c r="N57" s="46"/>
      <c r="O57" s="56"/>
      <c r="P57" s="46"/>
      <c r="Q57" s="56"/>
    </row>
    <row r="58" spans="3:18">
      <c r="C58" s="96" t="s">
        <v>156</v>
      </c>
      <c r="D58" s="90">
        <v>5.8859999999999992</v>
      </c>
      <c r="E58" s="90">
        <v>0</v>
      </c>
      <c r="F58" s="113">
        <v>-1.4</v>
      </c>
      <c r="G58" s="113">
        <v>-1.4</v>
      </c>
      <c r="H58" s="114">
        <v>-1.4</v>
      </c>
      <c r="I58" s="114" t="s">
        <v>270</v>
      </c>
      <c r="J58" s="114" t="s">
        <v>270</v>
      </c>
      <c r="K58" s="114" t="s">
        <v>270</v>
      </c>
      <c r="L58" s="92" t="s">
        <v>180</v>
      </c>
      <c r="M58" s="45"/>
      <c r="P58" s="309"/>
    </row>
    <row r="59" spans="3:18">
      <c r="C59" s="93" t="s">
        <v>161</v>
      </c>
      <c r="D59" s="94">
        <v>136.01765881963678</v>
      </c>
      <c r="E59" s="94">
        <v>44.921387268946688</v>
      </c>
      <c r="F59" s="94">
        <v>94.847226810307589</v>
      </c>
      <c r="G59" s="94">
        <v>146.86354186442298</v>
      </c>
      <c r="H59" s="111">
        <v>196.84476281929102</v>
      </c>
      <c r="I59" s="111">
        <v>52.197703550779949</v>
      </c>
      <c r="J59" s="111">
        <v>108.07767689127013</v>
      </c>
      <c r="K59" s="111">
        <v>163.85882624313774</v>
      </c>
      <c r="L59" s="92">
        <v>0.1157216022639842</v>
      </c>
      <c r="M59" s="115"/>
      <c r="N59" s="45"/>
      <c r="P59" s="47"/>
    </row>
    <row r="60" spans="3:18">
      <c r="C60" s="93" t="s">
        <v>162</v>
      </c>
      <c r="D60" s="94">
        <v>141.31461781963677</v>
      </c>
      <c r="E60" s="94">
        <v>44.921387268946688</v>
      </c>
      <c r="F60" s="94">
        <v>93.447226810307583</v>
      </c>
      <c r="G60" s="94">
        <v>145.46354186442298</v>
      </c>
      <c r="H60" s="111">
        <v>195.44476281929101</v>
      </c>
      <c r="I60" s="111">
        <v>52.197703550779949</v>
      </c>
      <c r="J60" s="111">
        <v>107.09867689127013</v>
      </c>
      <c r="K60" s="111">
        <v>162.87982624313773</v>
      </c>
      <c r="L60" s="92">
        <v>0.11972954979294625</v>
      </c>
      <c r="M60" s="63"/>
      <c r="P60" s="47"/>
    </row>
    <row r="61" spans="3:18">
      <c r="C61" s="39" t="s">
        <v>163</v>
      </c>
      <c r="D61" s="90">
        <v>117.39233296855575</v>
      </c>
      <c r="E61" s="90">
        <v>40.181788535328614</v>
      </c>
      <c r="F61" s="90">
        <v>83.97</v>
      </c>
      <c r="G61" s="90">
        <v>129.1992656476902</v>
      </c>
      <c r="H61" s="109">
        <v>173.31144763475098</v>
      </c>
      <c r="I61" s="109">
        <v>45.390636978183437</v>
      </c>
      <c r="J61" s="109">
        <v>94.434298973119795</v>
      </c>
      <c r="K61" s="109">
        <v>144.76415376313773</v>
      </c>
      <c r="L61" s="92">
        <v>0.12047195498688801</v>
      </c>
      <c r="M61" s="92"/>
      <c r="P61" s="47"/>
    </row>
    <row r="62" spans="3:18">
      <c r="C62" s="39" t="s">
        <v>164</v>
      </c>
      <c r="D62" s="90">
        <v>-0.18971273666666499</v>
      </c>
      <c r="E62" s="90">
        <v>0</v>
      </c>
      <c r="F62" s="90">
        <v>0.14000000000000001</v>
      </c>
      <c r="G62" s="90">
        <v>0.14442106999999899</v>
      </c>
      <c r="H62" s="109">
        <v>0.34942106999999872</v>
      </c>
      <c r="I62" s="109">
        <v>0</v>
      </c>
      <c r="J62" s="109">
        <v>0</v>
      </c>
      <c r="K62" s="109">
        <v>0</v>
      </c>
      <c r="L62" s="92">
        <v>-1</v>
      </c>
      <c r="M62" s="92"/>
      <c r="O62" s="77"/>
      <c r="P62" s="47"/>
    </row>
    <row r="63" spans="3:18">
      <c r="C63" s="39" t="s">
        <v>165</v>
      </c>
      <c r="D63" s="90">
        <v>9.9125403320307104</v>
      </c>
      <c r="E63" s="90">
        <v>4.7359096745693794</v>
      </c>
      <c r="F63" s="90">
        <v>7.15</v>
      </c>
      <c r="G63" s="90">
        <v>10.726179746967054</v>
      </c>
      <c r="H63" s="109">
        <v>20.55330968783009</v>
      </c>
      <c r="I63" s="109">
        <v>4.972961343513064</v>
      </c>
      <c r="J63" s="109">
        <v>10.71764985037885</v>
      </c>
      <c r="K63" s="109">
        <v>15.11665796549971</v>
      </c>
      <c r="L63" s="92">
        <v>0.40932357298730837</v>
      </c>
      <c r="M63" s="92"/>
      <c r="O63" s="77"/>
      <c r="P63" s="47"/>
    </row>
    <row r="64" spans="3:18">
      <c r="C64" s="39" t="s">
        <v>166</v>
      </c>
      <c r="D64" s="90">
        <v>-2.8935200000000001E-2</v>
      </c>
      <c r="E64" s="90">
        <v>0</v>
      </c>
      <c r="F64" s="90">
        <v>0</v>
      </c>
      <c r="G64" s="90">
        <v>0</v>
      </c>
      <c r="H64" s="109">
        <v>0</v>
      </c>
      <c r="I64" s="109">
        <v>0</v>
      </c>
      <c r="J64" s="109">
        <v>0</v>
      </c>
      <c r="K64" s="109"/>
      <c r="L64" s="92" t="s">
        <v>180</v>
      </c>
      <c r="M64" s="92"/>
      <c r="O64" s="77"/>
      <c r="P64" s="47"/>
    </row>
    <row r="65" spans="3:16">
      <c r="C65" s="39" t="s">
        <v>167</v>
      </c>
      <c r="D65" s="90">
        <v>125.94434095093941</v>
      </c>
      <c r="E65" s="90">
        <v>40.185477594377311</v>
      </c>
      <c r="F65" s="90">
        <v>87.837226810307584</v>
      </c>
      <c r="G65" s="90">
        <v>136.281783187456</v>
      </c>
      <c r="H65" s="109">
        <v>176.64087420146095</v>
      </c>
      <c r="I65" s="109">
        <v>47.224742207266885</v>
      </c>
      <c r="J65" s="109">
        <v>97.360027040891282</v>
      </c>
      <c r="K65" s="109">
        <v>148.74216827763803</v>
      </c>
      <c r="L65" s="92">
        <v>9.1431039415170723E-2</v>
      </c>
      <c r="M65" s="92"/>
      <c r="N65" s="45"/>
      <c r="O65" s="77"/>
      <c r="P65" s="47"/>
    </row>
    <row r="66" spans="3:16">
      <c r="C66" s="39" t="s">
        <v>168</v>
      </c>
      <c r="D66" s="90">
        <v>22.921243779575953</v>
      </c>
      <c r="E66" s="90">
        <v>7.4479864570701837</v>
      </c>
      <c r="F66" s="90">
        <v>18.806000000000001</v>
      </c>
      <c r="G66" s="90">
        <v>28.09941211296589</v>
      </c>
      <c r="H66" s="109">
        <v>36.41435335562867</v>
      </c>
      <c r="I66" s="109">
        <v>8.2195920692772031</v>
      </c>
      <c r="J66" s="109">
        <v>16.259356417949931</v>
      </c>
      <c r="K66" s="109">
        <v>25.383807539193338</v>
      </c>
      <c r="L66" s="92">
        <v>-9.6642754049629853E-2</v>
      </c>
      <c r="M66" s="92"/>
      <c r="N66" s="46"/>
      <c r="O66" s="77"/>
      <c r="P66" s="56"/>
    </row>
    <row r="67" spans="3:16">
      <c r="C67" s="39" t="s">
        <v>169</v>
      </c>
      <c r="D67" s="90">
        <v>1.6686465356403582E-3</v>
      </c>
      <c r="E67" s="90">
        <v>-7.8638364000000772E-4</v>
      </c>
      <c r="F67" s="90">
        <v>0</v>
      </c>
      <c r="G67" s="90">
        <v>2.0451932078201927E-3</v>
      </c>
      <c r="H67" s="109">
        <v>2.4758939276403736E-3</v>
      </c>
      <c r="I67" s="109">
        <v>1.4154504560000131E-3</v>
      </c>
      <c r="J67" s="109">
        <v>2.8860000000000001E-3</v>
      </c>
      <c r="K67" s="114">
        <v>-4.7804022000000413E-3</v>
      </c>
      <c r="L67" s="92">
        <v>-3.3373841560402444</v>
      </c>
      <c r="M67" s="92"/>
      <c r="N67" s="46"/>
      <c r="O67" s="77"/>
      <c r="P67" s="47"/>
    </row>
    <row r="68" spans="3:16">
      <c r="C68" s="99" t="s">
        <v>170</v>
      </c>
      <c r="D68" s="100">
        <v>103.02309717136345</v>
      </c>
      <c r="E68" s="100">
        <v>32.737491137307124</v>
      </c>
      <c r="F68" s="100">
        <v>69.031999999999996</v>
      </c>
      <c r="G68" s="100">
        <v>108.18237107449004</v>
      </c>
      <c r="H68" s="100">
        <v>140.22652084583223</v>
      </c>
      <c r="I68" s="100">
        <v>39.003734687533679</v>
      </c>
      <c r="J68" s="100">
        <v>81.100676000000007</v>
      </c>
      <c r="K68" s="100">
        <v>123.35358033624465</v>
      </c>
      <c r="L68" s="101">
        <v>0.14023735208491894</v>
      </c>
      <c r="M68" s="92"/>
      <c r="N68" s="45"/>
      <c r="O68" s="77"/>
      <c r="P68" s="47"/>
    </row>
    <row r="69" spans="3:16">
      <c r="C69" s="99" t="s">
        <v>171</v>
      </c>
      <c r="D69" s="100">
        <v>107.43392519136344</v>
      </c>
      <c r="E69" s="100">
        <v>32.737491137307124</v>
      </c>
      <c r="F69" s="100">
        <v>67.94</v>
      </c>
      <c r="G69" s="100">
        <v>106.78237107449003</v>
      </c>
      <c r="H69" s="100">
        <v>139.11492084583222</v>
      </c>
      <c r="I69" s="100">
        <v>39.003734687533679</v>
      </c>
      <c r="J69" s="100">
        <v>80.285171331882907</v>
      </c>
      <c r="K69" s="100">
        <v>122.53807566812755</v>
      </c>
      <c r="L69" s="101">
        <v>0.1475496791754749</v>
      </c>
      <c r="M69" s="92"/>
      <c r="O69" s="77"/>
      <c r="P69" s="65"/>
    </row>
    <row r="70" spans="3:16">
      <c r="C70" s="39"/>
      <c r="D70" s="116"/>
      <c r="E70" s="116"/>
      <c r="F70" s="116">
        <f>F57-E57</f>
        <v>12.533708175797786</v>
      </c>
      <c r="G70" s="116">
        <f>G57-F57</f>
        <v>14.523338774303561</v>
      </c>
      <c r="H70" s="116">
        <v>16.713898252381163</v>
      </c>
      <c r="I70" s="116"/>
      <c r="J70" s="116">
        <f>J68-J69</f>
        <v>0.8155046681171001</v>
      </c>
      <c r="K70" s="116"/>
      <c r="L70" s="92"/>
      <c r="M70" s="44"/>
      <c r="O70" s="77"/>
      <c r="P70" s="47"/>
    </row>
    <row r="71" spans="3:16">
      <c r="D71" s="117"/>
      <c r="E71" s="117"/>
      <c r="F71" s="117"/>
      <c r="G71" s="117"/>
      <c r="H71" s="117"/>
      <c r="I71" s="117"/>
      <c r="J71" s="117"/>
      <c r="K71" s="117"/>
      <c r="L71" s="92"/>
      <c r="O71" s="56"/>
      <c r="P71" s="47"/>
    </row>
    <row r="72" spans="3:16">
      <c r="C72" s="118" t="s">
        <v>172</v>
      </c>
      <c r="D72" s="119">
        <v>1.9348009189964872</v>
      </c>
      <c r="E72" s="119">
        <v>0.44435748485936211</v>
      </c>
      <c r="F72" s="119">
        <v>0.93572081122949557</v>
      </c>
      <c r="G72" s="119">
        <v>1.4663995831288696</v>
      </c>
      <c r="H72" s="120">
        <v>1.900754343518251</v>
      </c>
      <c r="I72" s="120">
        <v>0.52869113255879918</v>
      </c>
      <c r="J72" s="120">
        <v>1.0994394572951789</v>
      </c>
      <c r="K72" s="120">
        <v>1.6722399874977374</v>
      </c>
      <c r="L72" s="92">
        <v>0.1749652717999981</v>
      </c>
      <c r="M72" s="50"/>
      <c r="O72" s="77"/>
      <c r="P72" s="47"/>
    </row>
    <row r="73" spans="3:16">
      <c r="C73" s="118" t="s">
        <v>173</v>
      </c>
      <c r="D73" s="120">
        <f t="shared" ref="D73:I73" si="1">D69*1000000/D80</f>
        <v>1.4578353485866413</v>
      </c>
      <c r="E73" s="120">
        <f t="shared" si="1"/>
        <v>0.4442346467281908</v>
      </c>
      <c r="F73" s="120">
        <f t="shared" si="1"/>
        <v>0.92091887696911479</v>
      </c>
      <c r="G73" s="120">
        <f t="shared" si="1"/>
        <v>1.4474227443335095</v>
      </c>
      <c r="H73" s="120">
        <f t="shared" si="1"/>
        <v>1.8856867335147351</v>
      </c>
      <c r="I73" s="120">
        <f t="shared" si="1"/>
        <v>0.52869113255879918</v>
      </c>
      <c r="J73" s="120">
        <v>1.0882562528735726</v>
      </c>
      <c r="K73" s="120">
        <v>1.6611846171363815</v>
      </c>
      <c r="L73" s="92">
        <v>0.1817069669102569</v>
      </c>
      <c r="M73" s="50"/>
      <c r="O73" s="77"/>
      <c r="P73" s="47"/>
    </row>
    <row r="74" spans="3:16">
      <c r="C74" s="118" t="s">
        <v>174</v>
      </c>
      <c r="D74" s="119">
        <v>1.3979821784391417</v>
      </c>
      <c r="E74" s="119">
        <v>0.4442346467281908</v>
      </c>
      <c r="F74" s="119">
        <v>0.93572081122949557</v>
      </c>
      <c r="G74" s="119">
        <v>1.4663995831288696</v>
      </c>
      <c r="H74" s="120">
        <v>1.900754343518251</v>
      </c>
      <c r="I74" s="120">
        <v>0.52869113255879918</v>
      </c>
      <c r="J74" s="120">
        <v>1.0994394572951789</v>
      </c>
      <c r="K74" s="120">
        <v>1.6720435777652913</v>
      </c>
      <c r="L74" s="92">
        <v>0.1749652717999981</v>
      </c>
      <c r="M74" s="77"/>
      <c r="O74" s="77"/>
      <c r="P74" s="47"/>
    </row>
    <row r="75" spans="3:16">
      <c r="C75" s="118" t="s">
        <v>175</v>
      </c>
      <c r="D75" s="120">
        <f t="shared" ref="D75:I75" si="2">D69*1000000/D80</f>
        <v>1.4578353485866413</v>
      </c>
      <c r="E75" s="120">
        <f t="shared" si="2"/>
        <v>0.4442346467281908</v>
      </c>
      <c r="F75" s="120">
        <f t="shared" si="2"/>
        <v>0.92091887696911479</v>
      </c>
      <c r="G75" s="120">
        <f t="shared" si="2"/>
        <v>1.4474227443335095</v>
      </c>
      <c r="H75" s="120">
        <f t="shared" si="2"/>
        <v>1.8856867335147351</v>
      </c>
      <c r="I75" s="120">
        <f t="shared" si="2"/>
        <v>0.52869113255879918</v>
      </c>
      <c r="J75" s="120">
        <v>1.0882562528735726</v>
      </c>
      <c r="K75" s="120">
        <v>1.6609895058912045</v>
      </c>
      <c r="L75" s="92">
        <v>0.1817069669102569</v>
      </c>
      <c r="M75" s="77"/>
    </row>
    <row r="76" spans="3:16">
      <c r="C76" s="106" t="s">
        <v>289</v>
      </c>
      <c r="D76" s="107">
        <f>D68*1000000/D81</f>
        <v>0.46553856401035998</v>
      </c>
      <c r="E76" s="107">
        <f t="shared" ref="E76:J76" si="3">E68*1000000/E81</f>
        <v>0.14793347348132482</v>
      </c>
      <c r="F76" s="107">
        <f t="shared" si="3"/>
        <v>0.31194032244350023</v>
      </c>
      <c r="G76" s="107">
        <f t="shared" si="3"/>
        <v>0.48885218037546091</v>
      </c>
      <c r="H76" s="107">
        <f t="shared" si="3"/>
        <v>0.63365259774856753</v>
      </c>
      <c r="I76" s="107">
        <f t="shared" si="3"/>
        <v>0.17625070840367177</v>
      </c>
      <c r="J76" s="107">
        <f t="shared" si="3"/>
        <v>0.36647904903284317</v>
      </c>
      <c r="K76" s="107">
        <v>0.5574121579014133</v>
      </c>
      <c r="L76" s="101">
        <v>0.14024684818485444</v>
      </c>
      <c r="M76" s="77"/>
    </row>
    <row r="78" spans="3:16">
      <c r="L78" s="46"/>
      <c r="M78" s="46"/>
    </row>
    <row r="79" spans="3:16">
      <c r="C79" s="39" t="s">
        <v>176</v>
      </c>
      <c r="D79" s="121">
        <v>53247389</v>
      </c>
      <c r="E79" s="121">
        <v>73673770</v>
      </c>
      <c r="F79" s="121">
        <v>73774142</v>
      </c>
      <c r="G79" s="121">
        <v>73774142</v>
      </c>
      <c r="H79" s="121">
        <v>73774142</v>
      </c>
      <c r="I79" s="121">
        <v>73774142</v>
      </c>
      <c r="J79" s="121">
        <v>73765477</v>
      </c>
      <c r="K79" s="121">
        <v>73765477</v>
      </c>
      <c r="L79" s="121"/>
      <c r="M79" s="121"/>
    </row>
    <row r="80" spans="3:16">
      <c r="C80" s="39" t="s">
        <v>281</v>
      </c>
      <c r="D80" s="121">
        <v>73694142</v>
      </c>
      <c r="E80" s="121">
        <v>73694142</v>
      </c>
      <c r="F80" s="121">
        <v>73774142</v>
      </c>
      <c r="G80" s="121">
        <v>73774142</v>
      </c>
      <c r="H80" s="121">
        <v>73774142</v>
      </c>
      <c r="I80" s="121">
        <v>73774142</v>
      </c>
      <c r="J80" s="121">
        <f>I80</f>
        <v>73774142</v>
      </c>
      <c r="K80" s="121">
        <v>73774142</v>
      </c>
      <c r="L80" s="121"/>
      <c r="M80" s="121"/>
    </row>
    <row r="81" spans="3:15">
      <c r="C81" s="39" t="s">
        <v>288</v>
      </c>
      <c r="D81" s="121">
        <v>221298739</v>
      </c>
      <c r="E81" s="121">
        <v>221298739</v>
      </c>
      <c r="F81" s="121">
        <v>221298739</v>
      </c>
      <c r="G81" s="121">
        <v>221298739</v>
      </c>
      <c r="H81" s="121">
        <v>221298739</v>
      </c>
      <c r="I81" s="121">
        <v>221296896</v>
      </c>
      <c r="J81" s="121">
        <v>221296896</v>
      </c>
      <c r="K81" s="121">
        <v>221296896</v>
      </c>
    </row>
    <row r="84" spans="3:15">
      <c r="E84" s="46"/>
      <c r="I84" s="65"/>
      <c r="J84" s="65"/>
      <c r="K84" s="65"/>
    </row>
    <row r="85" spans="3:15">
      <c r="D85" s="49"/>
      <c r="E85" s="122"/>
      <c r="F85" s="49"/>
      <c r="G85" s="49"/>
      <c r="I85" s="122"/>
      <c r="J85" s="122"/>
      <c r="K85" s="122"/>
      <c r="L85" s="49"/>
    </row>
    <row r="86" spans="3:15">
      <c r="K86" s="65"/>
      <c r="M86" s="123"/>
      <c r="O86" s="124"/>
    </row>
    <row r="87" spans="3:15">
      <c r="M87" s="123"/>
      <c r="O87" s="124"/>
    </row>
    <row r="88" spans="3:15">
      <c r="O88" s="125"/>
    </row>
    <row r="90" spans="3:15">
      <c r="E90" s="123"/>
      <c r="F90" s="123"/>
      <c r="G90" s="123"/>
      <c r="H90" s="123"/>
      <c r="I90" s="123"/>
      <c r="J90" s="123"/>
      <c r="K90" s="123"/>
      <c r="L90" s="123"/>
      <c r="M90" s="123"/>
      <c r="O90" s="124"/>
    </row>
    <row r="91" spans="3:15">
      <c r="O91" s="124"/>
    </row>
    <row r="92" spans="3:15">
      <c r="E92" s="126"/>
      <c r="F92" s="126"/>
      <c r="G92" s="126"/>
      <c r="H92" s="126"/>
      <c r="I92" s="126"/>
      <c r="J92" s="126"/>
      <c r="K92" s="126"/>
      <c r="L92" s="126"/>
      <c r="M92" s="126"/>
      <c r="N92" s="112"/>
      <c r="O92" s="112"/>
    </row>
  </sheetData>
  <hyperlinks>
    <hyperlink ref="O6" location="Cover!A1" display="cover" xr:uid="{45CA9202-7EAB-4098-B36F-2B18FD206E10}"/>
  </hyperlinks>
  <printOptions horizontalCentered="1" verticalCentered="1"/>
  <pageMargins left="0.31496062992125984" right="0.31496062992125984" top="0.35433070866141736" bottom="0.35433070866141736" header="0.31496062992125984" footer="0.31496062992125984"/>
  <pageSetup paperSize="9" scale="60" fitToHeight="0" orientation="landscape" r:id="rId1"/>
  <headerFooter>
    <oddFooter>&amp;L&amp;12&amp;D &amp;T&amp;C&amp;12Page &amp;P of &amp;N&amp;R&amp;"-,Bold"&amp;12Optima bank&amp;"-,Regular"
Results factsheet</oddFooter>
  </headerFooter>
  <rowBreaks count="1" manualBreakCount="1">
    <brk id="40"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7568F-20E3-49AA-9F2B-D4413BD0D588}">
  <sheetPr>
    <tabColor theme="5"/>
    <pageSetUpPr fitToPage="1"/>
  </sheetPr>
  <dimension ref="D1:R59"/>
  <sheetViews>
    <sheetView view="pageBreakPreview" topLeftCell="B1" zoomScale="115" zoomScaleNormal="85" zoomScaleSheetLayoutView="115" workbookViewId="0">
      <pane xSplit="3" ySplit="7" topLeftCell="E8" activePane="bottomRight" state="frozen"/>
      <selection activeCell="X22" sqref="X22"/>
      <selection pane="topRight" activeCell="X22" sqref="X22"/>
      <selection pane="bottomLeft" activeCell="X22" sqref="X22"/>
      <selection pane="bottomRight" activeCell="N8" sqref="N8"/>
    </sheetView>
  </sheetViews>
  <sheetFormatPr defaultColWidth="9.140625" defaultRowHeight="15.75"/>
  <cols>
    <col min="1" max="1" width="5.42578125" style="33" customWidth="1"/>
    <col min="2" max="2" width="6.5703125" style="33" customWidth="1"/>
    <col min="3" max="3" width="4.5703125" style="33" customWidth="1"/>
    <col min="4" max="4" width="35.5703125" style="33" customWidth="1"/>
    <col min="5" max="12" width="14.42578125" style="33" customWidth="1"/>
    <col min="13" max="13" width="3.5703125" style="33" customWidth="1"/>
    <col min="14" max="15" width="9.140625" style="33"/>
    <col min="16" max="16" width="20.5703125" style="33" bestFit="1" customWidth="1"/>
    <col min="17" max="17" width="18" style="33" bestFit="1" customWidth="1"/>
    <col min="18" max="16384" width="9.140625" style="33"/>
  </cols>
  <sheetData>
    <row r="1" spans="4:18" ht="18.75" customHeight="1">
      <c r="D1" s="31"/>
      <c r="E1" s="31"/>
      <c r="F1" s="31"/>
      <c r="G1" s="31"/>
      <c r="H1" s="31"/>
      <c r="I1" s="31"/>
      <c r="J1" s="31"/>
      <c r="K1" s="31"/>
      <c r="L1" s="31"/>
    </row>
    <row r="2" spans="4:18" ht="15.75" customHeight="1">
      <c r="D2" s="31"/>
      <c r="E2" s="31"/>
      <c r="F2" s="31"/>
      <c r="G2" s="31"/>
      <c r="H2" s="31"/>
      <c r="I2" s="31"/>
      <c r="J2" s="31"/>
      <c r="K2" s="31"/>
      <c r="L2" s="31"/>
    </row>
    <row r="3" spans="4:18">
      <c r="D3" s="31"/>
      <c r="E3" s="31"/>
      <c r="F3" s="31"/>
      <c r="G3" s="31"/>
      <c r="H3" s="31"/>
      <c r="I3" s="31"/>
      <c r="J3" s="31"/>
      <c r="K3" s="31"/>
      <c r="L3" s="31"/>
    </row>
    <row r="4" spans="4:18" ht="23.25" customHeight="1">
      <c r="D4" s="127"/>
      <c r="E4" s="127"/>
      <c r="F4" s="127"/>
      <c r="G4" s="127"/>
      <c r="H4" s="127"/>
      <c r="I4" s="127"/>
      <c r="J4" s="127"/>
      <c r="K4" s="127"/>
      <c r="L4" s="127"/>
    </row>
    <row r="5" spans="4:18" ht="23.25" customHeight="1">
      <c r="D5" s="6" t="s">
        <v>9</v>
      </c>
      <c r="E5" s="127"/>
      <c r="F5" s="127"/>
      <c r="G5" s="127"/>
      <c r="H5" s="127"/>
      <c r="I5" s="127"/>
      <c r="J5" s="127"/>
      <c r="K5" s="127"/>
      <c r="L5" s="127"/>
      <c r="N5" s="34"/>
    </row>
    <row r="6" spans="4:18" ht="23.25" customHeight="1">
      <c r="D6" s="127"/>
      <c r="E6" s="127"/>
      <c r="F6" s="127"/>
      <c r="G6" s="127"/>
      <c r="H6" s="127"/>
      <c r="I6" s="127"/>
      <c r="J6" s="127"/>
      <c r="K6" s="127"/>
      <c r="L6" s="127"/>
      <c r="N6" s="43" t="s">
        <v>82</v>
      </c>
    </row>
    <row r="7" spans="4:18">
      <c r="D7" s="67" t="s">
        <v>3</v>
      </c>
      <c r="E7" s="35" t="s">
        <v>86</v>
      </c>
      <c r="F7" s="35" t="s">
        <v>181</v>
      </c>
      <c r="G7" s="35" t="s">
        <v>188</v>
      </c>
      <c r="H7" s="35" t="s">
        <v>260</v>
      </c>
      <c r="I7" s="35" t="s">
        <v>265</v>
      </c>
      <c r="J7" s="35" t="s">
        <v>269</v>
      </c>
      <c r="K7" s="35" t="s">
        <v>274</v>
      </c>
      <c r="L7" s="35" t="s">
        <v>283</v>
      </c>
    </row>
    <row r="8" spans="4:18" s="128" customFormat="1">
      <c r="D8" s="128" t="s">
        <v>10</v>
      </c>
    </row>
    <row r="9" spans="4:18" ht="20.100000000000001" customHeight="1">
      <c r="D9" s="129" t="s">
        <v>5</v>
      </c>
      <c r="E9" s="130">
        <v>43.750129651730759</v>
      </c>
      <c r="F9" s="130">
        <v>47.05327664202715</v>
      </c>
      <c r="G9" s="130">
        <v>51.382836187775801</v>
      </c>
      <c r="H9" s="130">
        <v>54.528785760197039</v>
      </c>
      <c r="I9" s="130">
        <v>54.264955110000017</v>
      </c>
      <c r="J9" s="130">
        <v>55.336348399999991</v>
      </c>
      <c r="K9" s="130">
        <v>56.565870798200834</v>
      </c>
      <c r="L9" s="130">
        <v>56.001381593074754</v>
      </c>
      <c r="M9" s="131"/>
      <c r="N9" s="56"/>
      <c r="O9" s="86"/>
      <c r="Q9" s="44"/>
      <c r="R9" s="130"/>
    </row>
    <row r="10" spans="4:18" ht="20.100000000000001" customHeight="1">
      <c r="D10" s="129" t="s">
        <v>12</v>
      </c>
      <c r="E10" s="130">
        <v>6.1595138999999985</v>
      </c>
      <c r="F10" s="130">
        <v>6.3962447899999999</v>
      </c>
      <c r="G10" s="130">
        <v>6.1396382799999989</v>
      </c>
      <c r="H10" s="130">
        <v>5.9635378700000015</v>
      </c>
      <c r="I10" s="130">
        <v>6.3298319800000051</v>
      </c>
      <c r="J10" s="130">
        <v>7.0430015199999998</v>
      </c>
      <c r="K10" s="130">
        <f>6.78650786-0.1363942</f>
        <v>6.6501136600000006</v>
      </c>
      <c r="L10" s="130">
        <v>5.1323683399999993</v>
      </c>
      <c r="M10" s="131"/>
      <c r="N10" s="56"/>
      <c r="O10" s="86"/>
      <c r="Q10" s="44"/>
      <c r="R10" s="130"/>
    </row>
    <row r="11" spans="4:18" ht="20.100000000000001" customHeight="1">
      <c r="D11" s="129" t="s">
        <v>6</v>
      </c>
      <c r="E11" s="130">
        <v>-0.22948323000000004</v>
      </c>
      <c r="F11" s="130">
        <v>-0.18227960000000001</v>
      </c>
      <c r="G11" s="130">
        <v>-0.17785501999999995</v>
      </c>
      <c r="H11" s="130">
        <v>-0.17670088000000006</v>
      </c>
      <c r="I11" s="130">
        <v>-0.19467382</v>
      </c>
      <c r="J11" s="130">
        <v>-0.19842962</v>
      </c>
      <c r="K11" s="130">
        <v>-0.19826795000000005</v>
      </c>
      <c r="L11" s="130">
        <v>-0.19172264999999986</v>
      </c>
      <c r="M11" s="131"/>
      <c r="N11" s="56"/>
      <c r="O11" s="86"/>
      <c r="Q11" s="44"/>
      <c r="R11" s="130"/>
    </row>
    <row r="12" spans="4:18" ht="20.100000000000001" customHeight="1">
      <c r="D12" s="129" t="s">
        <v>7</v>
      </c>
      <c r="E12" s="130">
        <v>-9.4286695999999992</v>
      </c>
      <c r="F12" s="130">
        <v>-10.705865230000001</v>
      </c>
      <c r="G12" s="130">
        <v>-13.34757973</v>
      </c>
      <c r="H12" s="130">
        <v>-15.563726910000007</v>
      </c>
      <c r="I12" s="130">
        <v>-15.868469760000004</v>
      </c>
      <c r="J12" s="130">
        <v>-15.844244109999996</v>
      </c>
      <c r="K12" s="130">
        <v>-14.006822528459589</v>
      </c>
      <c r="L12" s="130">
        <v>-14.001343121540403</v>
      </c>
      <c r="M12" s="131"/>
      <c r="N12" s="56"/>
      <c r="O12" s="86"/>
      <c r="Q12" s="44"/>
      <c r="R12" s="130"/>
    </row>
    <row r="13" spans="4:18" ht="20.100000000000001" customHeight="1">
      <c r="D13" s="129" t="s">
        <v>13</v>
      </c>
      <c r="E13" s="130">
        <v>3.008110106376515</v>
      </c>
      <c r="F13" s="130">
        <v>1.9124900185764502</v>
      </c>
      <c r="G13" s="130">
        <v>3.0140789814235505</v>
      </c>
      <c r="H13" s="130">
        <v>4.8557687600000019</v>
      </c>
      <c r="I13" s="130">
        <v>4.2325426476549985</v>
      </c>
      <c r="J13" s="130">
        <v>3.1641643201399994</v>
      </c>
      <c r="K13" s="130">
        <v>2.7307944455599982</v>
      </c>
      <c r="L13" s="130">
        <v>5.2511265419050055</v>
      </c>
      <c r="M13" s="131"/>
      <c r="N13" s="56"/>
      <c r="O13" s="86"/>
      <c r="Q13" s="44"/>
      <c r="R13" s="130"/>
    </row>
    <row r="14" spans="4:18" s="128" customFormat="1" ht="20.100000000000001" customHeight="1">
      <c r="D14" s="99" t="s">
        <v>14</v>
      </c>
      <c r="E14" s="100">
        <v>43.259600828107274</v>
      </c>
      <c r="F14" s="100">
        <v>44.473866620603594</v>
      </c>
      <c r="G14" s="100">
        <v>47.011118699199351</v>
      </c>
      <c r="H14" s="100">
        <v>49.60766460019704</v>
      </c>
      <c r="I14" s="100">
        <v>48.764186157655018</v>
      </c>
      <c r="J14" s="100">
        <v>49.500840510139994</v>
      </c>
      <c r="K14" s="100">
        <f>SUM(K9:K13)</f>
        <v>51.741688425301248</v>
      </c>
      <c r="L14" s="100">
        <v>52.191810703439359</v>
      </c>
      <c r="M14" s="131"/>
      <c r="N14" s="56"/>
      <c r="O14" s="86"/>
    </row>
    <row r="15" spans="4:18" ht="20.100000000000001" customHeight="1">
      <c r="D15" s="132"/>
      <c r="E15" s="133"/>
      <c r="F15" s="133"/>
      <c r="G15" s="133"/>
      <c r="H15" s="133"/>
      <c r="I15" s="133"/>
      <c r="J15" s="133"/>
      <c r="K15" s="133"/>
      <c r="L15" s="133"/>
      <c r="N15" s="128"/>
      <c r="O15" s="134"/>
    </row>
    <row r="16" spans="4:18" ht="20.100000000000001" customHeight="1">
      <c r="D16" s="129"/>
      <c r="E16" s="130"/>
      <c r="F16" s="130"/>
      <c r="G16" s="130"/>
      <c r="H16" s="130"/>
    </row>
    <row r="17" spans="4:18" ht="20.100000000000001" customHeight="1">
      <c r="D17" s="129"/>
    </row>
    <row r="18" spans="4:18" ht="20.100000000000001" customHeight="1">
      <c r="D18" s="128" t="s">
        <v>19</v>
      </c>
      <c r="E18" s="135"/>
      <c r="F18" s="135"/>
      <c r="G18" s="135"/>
      <c r="H18" s="135"/>
      <c r="I18" s="135"/>
      <c r="J18" s="135"/>
      <c r="K18" s="135"/>
      <c r="L18" s="135"/>
    </row>
    <row r="19" spans="4:18" ht="20.100000000000001" customHeight="1">
      <c r="D19" s="129" t="s">
        <v>11</v>
      </c>
      <c r="E19" s="130">
        <v>1.9629948826823629</v>
      </c>
      <c r="F19" s="130">
        <v>2.2055827929917946</v>
      </c>
      <c r="G19" s="130">
        <v>1.8276071276226975</v>
      </c>
      <c r="H19" s="130">
        <v>2.4233277050000015</v>
      </c>
      <c r="I19" s="130">
        <v>3.0094783874999962</v>
      </c>
      <c r="J19" s="130">
        <v>2.5747677600000021</v>
      </c>
      <c r="K19" s="130">
        <v>2.9070819258333338</v>
      </c>
      <c r="L19" s="130">
        <v>2.6416388786697831</v>
      </c>
      <c r="M19" s="131"/>
      <c r="N19" s="56"/>
      <c r="O19" s="56"/>
      <c r="Q19" s="44"/>
      <c r="R19" s="130"/>
    </row>
    <row r="20" spans="4:18" ht="20.100000000000001" customHeight="1">
      <c r="D20" s="129" t="s">
        <v>20</v>
      </c>
      <c r="E20" s="130">
        <v>3.0246838600000014</v>
      </c>
      <c r="F20" s="130">
        <v>3.2207147500000004</v>
      </c>
      <c r="G20" s="130">
        <v>3.0342716300000006</v>
      </c>
      <c r="H20" s="130">
        <v>3.2958277500000017</v>
      </c>
      <c r="I20" s="130">
        <v>3.5860615299999985</v>
      </c>
      <c r="J20" s="130">
        <v>3.8550088599999994</v>
      </c>
      <c r="K20" s="130">
        <v>3.9922506500000003</v>
      </c>
      <c r="L20" s="130">
        <v>4.2732251199999975</v>
      </c>
      <c r="M20" s="131"/>
      <c r="N20" s="56"/>
      <c r="O20" s="56"/>
      <c r="Q20" s="130"/>
      <c r="R20" s="130"/>
    </row>
    <row r="21" spans="4:18" ht="20.100000000000001" customHeight="1">
      <c r="D21" s="129" t="s">
        <v>21</v>
      </c>
      <c r="E21" s="130">
        <v>2.0192035243590869</v>
      </c>
      <c r="F21" s="130">
        <v>2.2091190441887782</v>
      </c>
      <c r="G21" s="130">
        <v>2.0524309289393594</v>
      </c>
      <c r="H21" s="130">
        <v>1.9489219459993263</v>
      </c>
      <c r="I21" s="130">
        <v>2.875767113697937</v>
      </c>
      <c r="J21" s="130">
        <v>2.8401475879368325</v>
      </c>
      <c r="K21" s="130">
        <v>2.895145068323135</v>
      </c>
      <c r="L21" s="130">
        <v>3.5688513870746084</v>
      </c>
      <c r="M21" s="131"/>
      <c r="N21" s="56"/>
      <c r="O21" s="56"/>
      <c r="Q21" s="130"/>
      <c r="R21" s="130"/>
    </row>
    <row r="22" spans="4:18" ht="20.100000000000001" customHeight="1">
      <c r="D22" s="129" t="s">
        <v>22</v>
      </c>
      <c r="E22" s="130">
        <v>0.8119817134755194</v>
      </c>
      <c r="F22" s="130">
        <v>0.88664969000000005</v>
      </c>
      <c r="G22" s="130">
        <v>0.89730760284</v>
      </c>
      <c r="H22" s="130">
        <v>0.96076135272239171</v>
      </c>
      <c r="I22" s="130">
        <v>0.9792891047544896</v>
      </c>
      <c r="J22" s="130">
        <v>1.3525029583358414</v>
      </c>
      <c r="K22" s="130">
        <v>1.3549293858561746</v>
      </c>
      <c r="L22" s="130">
        <v>1.8048349838767181</v>
      </c>
      <c r="M22" s="131"/>
      <c r="N22" s="56"/>
      <c r="O22" s="56"/>
      <c r="Q22" s="130"/>
      <c r="R22" s="130"/>
    </row>
    <row r="23" spans="4:18" ht="20.100000000000001" customHeight="1">
      <c r="D23" s="129" t="s">
        <v>6</v>
      </c>
      <c r="E23" s="130">
        <v>1.7561650032663216</v>
      </c>
      <c r="F23" s="130">
        <v>1.2916070957584251</v>
      </c>
      <c r="G23" s="130">
        <v>1.4942120172713276</v>
      </c>
      <c r="H23" s="130">
        <v>1.5220320030916952</v>
      </c>
      <c r="I23" s="130">
        <v>1.6112979153076692</v>
      </c>
      <c r="J23" s="130">
        <v>1.4960075785587508</v>
      </c>
      <c r="K23" s="130">
        <v>2.1912220903310526</v>
      </c>
      <c r="L23" s="130">
        <v>2.3614496303788934</v>
      </c>
      <c r="M23" s="131"/>
      <c r="N23" s="56"/>
      <c r="O23" s="56"/>
      <c r="Q23" s="44"/>
      <c r="R23" s="130"/>
    </row>
    <row r="24" spans="4:18">
      <c r="D24" s="99" t="s">
        <v>256</v>
      </c>
      <c r="E24" s="100">
        <v>9.5750289837832927</v>
      </c>
      <c r="F24" s="100">
        <v>9.8136733729390002</v>
      </c>
      <c r="G24" s="100">
        <v>9.3058293066733846</v>
      </c>
      <c r="H24" s="100">
        <v>10.150870756813417</v>
      </c>
      <c r="I24" s="100">
        <v>12.06189405126009</v>
      </c>
      <c r="J24" s="100">
        <v>12.118434744831429</v>
      </c>
      <c r="K24" s="100">
        <v>13.340629120343696</v>
      </c>
      <c r="L24" s="100">
        <v>14.650000000000002</v>
      </c>
      <c r="M24" s="131"/>
      <c r="N24" s="56"/>
      <c r="O24" s="56"/>
      <c r="Q24" s="130"/>
    </row>
    <row r="25" spans="4:18">
      <c r="D25" s="132"/>
      <c r="E25" s="136"/>
      <c r="F25" s="133"/>
      <c r="G25" s="133"/>
      <c r="H25" s="133"/>
      <c r="I25" s="133"/>
      <c r="J25" s="133"/>
      <c r="K25" s="133"/>
      <c r="L25" s="133"/>
    </row>
    <row r="27" spans="4:18">
      <c r="H27" s="130"/>
      <c r="L27" s="130"/>
      <c r="N27" s="56"/>
      <c r="O27" s="130"/>
    </row>
    <row r="28" spans="4:18">
      <c r="O28" s="130"/>
      <c r="Q28" s="130"/>
    </row>
    <row r="29" spans="4:18">
      <c r="F29" s="271"/>
      <c r="G29" s="271"/>
      <c r="H29" s="271"/>
      <c r="I29" s="271"/>
      <c r="J29" s="271"/>
      <c r="K29" s="271"/>
      <c r="L29" s="271"/>
      <c r="O29" s="130"/>
      <c r="Q29" s="130"/>
    </row>
    <row r="30" spans="4:18">
      <c r="E30" s="130"/>
      <c r="F30" s="130"/>
      <c r="G30" s="130"/>
      <c r="H30" s="130"/>
      <c r="I30" s="130"/>
      <c r="J30" s="130"/>
      <c r="K30" s="130"/>
      <c r="L30" s="130"/>
      <c r="M30" s="56"/>
      <c r="O30" s="130"/>
      <c r="Q30" s="130"/>
    </row>
    <row r="31" spans="4:18">
      <c r="E31" s="130"/>
      <c r="F31" s="130"/>
      <c r="G31" s="130"/>
      <c r="H31" s="130"/>
      <c r="I31" s="130"/>
      <c r="J31" s="130"/>
      <c r="K31" s="130"/>
      <c r="L31" s="130"/>
      <c r="M31" s="56"/>
      <c r="O31" s="130"/>
      <c r="Q31" s="130"/>
    </row>
    <row r="32" spans="4:18">
      <c r="E32" s="130"/>
      <c r="F32" s="130"/>
      <c r="G32" s="130"/>
      <c r="H32" s="130"/>
      <c r="I32" s="130"/>
      <c r="J32" s="130"/>
      <c r="K32" s="130"/>
      <c r="L32" s="130"/>
      <c r="M32" s="56"/>
      <c r="O32" s="130"/>
      <c r="Q32" s="130"/>
    </row>
    <row r="33" spans="4:14">
      <c r="E33" s="130"/>
      <c r="F33" s="273"/>
      <c r="G33" s="273"/>
      <c r="H33" s="273"/>
      <c r="I33" s="272"/>
      <c r="J33" s="272"/>
      <c r="K33" s="272"/>
      <c r="L33" s="272"/>
      <c r="M33" s="272"/>
      <c r="N33" s="272"/>
    </row>
    <row r="34" spans="4:14">
      <c r="E34" s="130"/>
      <c r="F34" s="272"/>
      <c r="G34" s="272"/>
      <c r="H34" s="272"/>
      <c r="I34" s="272"/>
      <c r="J34" s="272"/>
      <c r="K34" s="272"/>
      <c r="L34" s="272"/>
      <c r="M34" s="272"/>
      <c r="N34" s="272"/>
    </row>
    <row r="35" spans="4:14">
      <c r="E35" s="130"/>
      <c r="F35" s="272"/>
      <c r="G35" s="272"/>
      <c r="H35" s="272"/>
      <c r="I35" s="272"/>
      <c r="J35" s="272"/>
      <c r="K35" s="272"/>
      <c r="L35" s="272"/>
      <c r="M35" s="272"/>
      <c r="N35" s="272"/>
    </row>
    <row r="36" spans="4:14">
      <c r="F36" s="272"/>
      <c r="G36" s="272"/>
      <c r="H36" s="272"/>
      <c r="I36" s="272"/>
      <c r="J36" s="272"/>
      <c r="K36" s="272"/>
      <c r="L36" s="272"/>
      <c r="M36" s="272"/>
      <c r="N36" s="272"/>
    </row>
    <row r="37" spans="4:14">
      <c r="F37" s="274"/>
      <c r="G37" s="274"/>
      <c r="H37" s="274"/>
      <c r="I37" s="275"/>
      <c r="J37" s="272"/>
      <c r="K37" s="272"/>
      <c r="L37" s="272"/>
      <c r="M37" s="272"/>
      <c r="N37" s="272"/>
    </row>
    <row r="38" spans="4:14">
      <c r="F38" s="274"/>
      <c r="G38" s="274"/>
      <c r="H38" s="274"/>
      <c r="I38" s="275"/>
      <c r="J38" s="272"/>
      <c r="K38" s="272"/>
      <c r="L38" s="272"/>
      <c r="M38" s="272"/>
      <c r="N38" s="272"/>
    </row>
    <row r="39" spans="4:14">
      <c r="D39" s="137"/>
      <c r="E39" s="138"/>
      <c r="F39" s="274"/>
      <c r="G39" s="274"/>
      <c r="H39" s="274"/>
      <c r="I39" s="275"/>
      <c r="J39" s="325"/>
      <c r="K39" s="325"/>
      <c r="L39" s="325"/>
      <c r="M39" s="325"/>
      <c r="N39" s="325"/>
    </row>
    <row r="40" spans="4:14">
      <c r="D40" s="139"/>
      <c r="E40" s="140"/>
      <c r="F40" s="274"/>
      <c r="G40" s="274"/>
      <c r="H40" s="274"/>
      <c r="I40" s="275"/>
      <c r="J40" s="272"/>
      <c r="K40" s="272"/>
      <c r="L40" s="272"/>
      <c r="M40" s="272"/>
      <c r="N40" s="272"/>
    </row>
    <row r="41" spans="4:14">
      <c r="D41" s="139"/>
      <c r="E41" s="140"/>
      <c r="F41" s="274"/>
      <c r="G41" s="274"/>
      <c r="H41" s="274"/>
      <c r="I41" s="275"/>
      <c r="J41" s="272"/>
      <c r="K41" s="272"/>
      <c r="L41" s="272"/>
      <c r="M41" s="272"/>
      <c r="N41" s="272"/>
    </row>
    <row r="42" spans="4:14">
      <c r="E42" s="141"/>
      <c r="F42" s="274"/>
      <c r="G42" s="274"/>
      <c r="H42" s="274"/>
      <c r="I42" s="275"/>
      <c r="J42" s="272"/>
      <c r="K42" s="272"/>
      <c r="L42" s="272"/>
      <c r="M42" s="272"/>
      <c r="N42" s="272"/>
    </row>
    <row r="43" spans="4:14">
      <c r="F43" s="274"/>
      <c r="G43" s="274"/>
      <c r="H43" s="274"/>
      <c r="I43" s="275"/>
      <c r="J43" s="272"/>
      <c r="K43" s="272"/>
      <c r="L43" s="272"/>
      <c r="M43" s="272"/>
      <c r="N43" s="272"/>
    </row>
    <row r="44" spans="4:14">
      <c r="D44" s="139"/>
      <c r="E44" s="140"/>
      <c r="F44" s="272"/>
      <c r="G44" s="272"/>
      <c r="H44" s="272"/>
      <c r="I44" s="272"/>
      <c r="J44" s="272"/>
      <c r="K44" s="272"/>
      <c r="L44" s="272"/>
      <c r="M44" s="272"/>
      <c r="N44" s="272"/>
    </row>
    <row r="45" spans="4:14">
      <c r="D45" s="139"/>
      <c r="E45" s="140"/>
      <c r="F45" s="272"/>
      <c r="G45" s="272"/>
      <c r="H45" s="272"/>
      <c r="I45" s="275"/>
      <c r="J45" s="272"/>
      <c r="K45" s="272"/>
      <c r="L45" s="272"/>
      <c r="M45" s="272"/>
      <c r="N45" s="272"/>
    </row>
    <row r="46" spans="4:14">
      <c r="D46" s="142"/>
      <c r="E46" s="143"/>
      <c r="F46" s="143"/>
      <c r="G46" s="143"/>
      <c r="H46" s="143"/>
      <c r="I46" s="143"/>
      <c r="J46" s="143"/>
      <c r="K46" s="143"/>
      <c r="L46" s="143"/>
    </row>
    <row r="50" spans="5:12">
      <c r="E50" s="141"/>
      <c r="F50" s="141"/>
      <c r="G50" s="141"/>
      <c r="H50" s="141"/>
      <c r="I50" s="141"/>
      <c r="J50" s="141"/>
      <c r="K50" s="141"/>
      <c r="L50" s="141"/>
    </row>
    <row r="51" spans="5:12">
      <c r="E51" s="141"/>
      <c r="F51" s="141"/>
      <c r="G51" s="141"/>
      <c r="H51" s="141"/>
      <c r="I51" s="141"/>
      <c r="J51" s="141"/>
      <c r="K51" s="141"/>
      <c r="L51" s="141"/>
    </row>
    <row r="52" spans="5:12">
      <c r="E52" s="141"/>
      <c r="F52" s="141"/>
      <c r="G52" s="141"/>
      <c r="H52" s="141"/>
      <c r="I52" s="141"/>
      <c r="J52" s="141"/>
      <c r="K52" s="141"/>
      <c r="L52" s="141"/>
    </row>
    <row r="56" spans="5:12">
      <c r="E56" s="44"/>
      <c r="F56" s="44"/>
      <c r="G56" s="44"/>
      <c r="H56" s="44"/>
      <c r="I56" s="44"/>
      <c r="J56" s="44"/>
      <c r="K56" s="44"/>
      <c r="L56" s="44"/>
    </row>
    <row r="57" spans="5:12">
      <c r="E57" s="44"/>
      <c r="F57" s="44"/>
      <c r="G57" s="44"/>
      <c r="H57" s="44"/>
      <c r="I57" s="44"/>
      <c r="J57" s="44"/>
      <c r="K57" s="44"/>
      <c r="L57" s="44"/>
    </row>
    <row r="58" spans="5:12">
      <c r="E58" s="44"/>
      <c r="F58" s="44"/>
      <c r="G58" s="44"/>
      <c r="H58" s="44"/>
      <c r="I58" s="44"/>
      <c r="J58" s="44"/>
      <c r="K58" s="44"/>
      <c r="L58" s="44"/>
    </row>
    <row r="59" spans="5:12">
      <c r="E59" s="44"/>
      <c r="F59" s="44"/>
      <c r="G59" s="44"/>
      <c r="H59" s="44"/>
      <c r="I59" s="44"/>
      <c r="J59" s="44"/>
      <c r="K59" s="44"/>
      <c r="L59" s="44"/>
    </row>
  </sheetData>
  <mergeCells count="1">
    <mergeCell ref="J39:N39"/>
  </mergeCells>
  <hyperlinks>
    <hyperlink ref="N6" location="Cover!A1" display="cover" xr:uid="{0E79B343-AB48-4361-8FB0-9C482B94CCEC}"/>
  </hyperlinks>
  <printOptions horizontalCentered="1" verticalCentered="1"/>
  <pageMargins left="0.31496062992125984" right="0.31496062992125984" top="0.35433070866141736" bottom="0.35433070866141736" header="0.31496062992125984" footer="0.31496062992125984"/>
  <pageSetup paperSize="9" scale="88" orientation="landscape" r:id="rId1"/>
  <headerFooter>
    <oddFooter>&amp;L&amp;12&amp;D &amp;T&amp;C&amp;12Page &amp;P of &amp;N&amp;R&amp;"-,Bold"&amp;12Optima bank&amp;"-,Regular"
Results factsheet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956FC-AB82-47F6-A141-E7F5B1E8A1CA}">
  <sheetPr>
    <tabColor theme="5"/>
    <pageSetUpPr fitToPage="1"/>
  </sheetPr>
  <dimension ref="C1:U71"/>
  <sheetViews>
    <sheetView view="pageBreakPreview" zoomScale="85" zoomScaleNormal="85" zoomScaleSheetLayoutView="85" workbookViewId="0">
      <pane ySplit="7" topLeftCell="A8" activePane="bottomLeft" state="frozen"/>
      <selection activeCell="X22" sqref="X22"/>
      <selection pane="bottomLeft" activeCell="M10" sqref="M10:P16"/>
    </sheetView>
  </sheetViews>
  <sheetFormatPr defaultColWidth="9.140625" defaultRowHeight="15.75"/>
  <cols>
    <col min="1" max="1" width="5.42578125" style="33" customWidth="1"/>
    <col min="2" max="2" width="4.5703125" style="33" customWidth="1"/>
    <col min="3" max="3" width="35.5703125" style="33" customWidth="1"/>
    <col min="4" max="5" width="12.5703125" style="87" customWidth="1"/>
    <col min="6" max="11" width="11" style="87" customWidth="1"/>
    <col min="12" max="12" width="5.140625" style="33" bestFit="1" customWidth="1"/>
    <col min="13" max="13" width="20.5703125" style="33" bestFit="1" customWidth="1"/>
    <col min="14" max="14" width="15.42578125" style="33" customWidth="1"/>
    <col min="15" max="15" width="24" style="33" bestFit="1" customWidth="1"/>
    <col min="16" max="16" width="11.140625" style="33" bestFit="1" customWidth="1"/>
    <col min="17" max="16384" width="9.140625" style="33"/>
  </cols>
  <sheetData>
    <row r="1" spans="3:21" ht="18.75" customHeight="1">
      <c r="C1" s="31"/>
      <c r="D1" s="144"/>
      <c r="E1" s="144"/>
      <c r="F1" s="144"/>
      <c r="G1" s="144"/>
      <c r="H1" s="144"/>
      <c r="I1" s="144"/>
      <c r="J1" s="144"/>
      <c r="K1" s="144"/>
    </row>
    <row r="2" spans="3:21" ht="15.75" customHeight="1">
      <c r="C2" s="31"/>
      <c r="D2" s="144"/>
      <c r="E2" s="144"/>
      <c r="F2" s="144"/>
      <c r="G2" s="144"/>
      <c r="H2" s="144"/>
      <c r="I2" s="144"/>
      <c r="J2" s="144"/>
      <c r="K2" s="144"/>
    </row>
    <row r="3" spans="3:21">
      <c r="C3" s="31"/>
      <c r="D3" s="145"/>
      <c r="E3" s="145"/>
      <c r="F3" s="145"/>
      <c r="G3" s="145"/>
      <c r="H3" s="145"/>
      <c r="I3" s="145"/>
      <c r="J3" s="145"/>
      <c r="K3" s="145"/>
      <c r="O3" s="122"/>
    </row>
    <row r="4" spans="3:21" ht="23.25" customHeight="1">
      <c r="C4" s="127"/>
      <c r="D4" s="146"/>
      <c r="E4" s="146"/>
      <c r="F4" s="146"/>
      <c r="G4" s="146"/>
      <c r="H4" s="146"/>
      <c r="I4" s="146"/>
      <c r="J4" s="146"/>
      <c r="K4" s="146"/>
      <c r="O4" s="135"/>
    </row>
    <row r="5" spans="3:21" ht="23.25" customHeight="1">
      <c r="C5" s="6" t="s">
        <v>11</v>
      </c>
      <c r="D5" s="146"/>
      <c r="E5" s="146"/>
      <c r="F5" s="146"/>
      <c r="G5" s="146"/>
      <c r="H5" s="146"/>
      <c r="I5" s="146"/>
      <c r="J5" s="146"/>
      <c r="K5" s="146"/>
      <c r="M5" s="324"/>
      <c r="O5" s="135"/>
    </row>
    <row r="6" spans="3:21" ht="23.25" customHeight="1">
      <c r="C6" s="147"/>
      <c r="D6" s="146"/>
      <c r="E6" s="146"/>
      <c r="F6" s="146"/>
      <c r="G6" s="146"/>
      <c r="H6" s="146"/>
      <c r="I6" s="146"/>
      <c r="J6" s="146"/>
      <c r="K6" s="146"/>
      <c r="M6" s="43" t="s">
        <v>82</v>
      </c>
      <c r="O6" s="135"/>
    </row>
    <row r="7" spans="3:21">
      <c r="C7" s="67" t="s">
        <v>3</v>
      </c>
      <c r="D7" s="35" t="s">
        <v>84</v>
      </c>
      <c r="E7" s="35" t="s">
        <v>181</v>
      </c>
      <c r="F7" s="35" t="s">
        <v>189</v>
      </c>
      <c r="G7" s="35" t="s">
        <v>259</v>
      </c>
      <c r="H7" s="35" t="s">
        <v>264</v>
      </c>
      <c r="I7" s="35" t="s">
        <v>269</v>
      </c>
      <c r="J7" s="35" t="s">
        <v>275</v>
      </c>
      <c r="K7" s="35" t="s">
        <v>282</v>
      </c>
      <c r="L7" s="122"/>
      <c r="O7" s="122"/>
    </row>
    <row r="8" spans="3:21" ht="9.75" customHeight="1"/>
    <row r="9" spans="3:21" ht="9.75" customHeight="1">
      <c r="C9" s="129"/>
      <c r="D9" s="149"/>
      <c r="E9" s="149"/>
      <c r="F9" s="149"/>
      <c r="G9" s="149"/>
      <c r="H9" s="149"/>
      <c r="I9" s="149"/>
      <c r="J9" s="149"/>
      <c r="K9" s="149"/>
    </row>
    <row r="10" spans="3:21" ht="20.100000000000001" customHeight="1">
      <c r="C10" s="99" t="s">
        <v>23</v>
      </c>
      <c r="D10" s="150">
        <v>2458.0230511255054</v>
      </c>
      <c r="E10" s="150">
        <v>2793.0969606793333</v>
      </c>
      <c r="F10" s="150">
        <v>3061.7984174405055</v>
      </c>
      <c r="G10" s="150">
        <v>3306.7412197299991</v>
      </c>
      <c r="H10" s="150">
        <v>3657.4988773663995</v>
      </c>
      <c r="I10" s="150">
        <v>3969.6613734363027</v>
      </c>
      <c r="J10" s="150">
        <v>4245.2342161035922</v>
      </c>
      <c r="K10" s="150">
        <v>4427.938744181909</v>
      </c>
      <c r="L10" s="56"/>
      <c r="M10" s="86"/>
      <c r="N10" s="56"/>
      <c r="O10" s="50"/>
      <c r="P10" s="50"/>
      <c r="Q10" s="122"/>
      <c r="R10" s="122"/>
    </row>
    <row r="11" spans="3:21" ht="20.100000000000001" customHeight="1">
      <c r="C11" s="129" t="s">
        <v>15</v>
      </c>
      <c r="D11" s="149">
        <v>1054.4034073271512</v>
      </c>
      <c r="E11" s="149">
        <v>1265.0937152826657</v>
      </c>
      <c r="F11" s="149">
        <v>1412.4562752015074</v>
      </c>
      <c r="G11" s="149">
        <v>1560.1758596399995</v>
      </c>
      <c r="H11" s="149">
        <v>1717.3009490450011</v>
      </c>
      <c r="I11" s="149">
        <v>1899.2148037483059</v>
      </c>
      <c r="J11" s="149">
        <v>1954.6321529375941</v>
      </c>
      <c r="K11" s="149">
        <v>2086.5179428019169</v>
      </c>
      <c r="L11" s="56"/>
      <c r="M11" s="86"/>
      <c r="N11" s="56"/>
      <c r="O11" s="56"/>
      <c r="P11" s="122"/>
      <c r="Q11" s="122"/>
      <c r="R11" s="122"/>
      <c r="S11" s="122"/>
      <c r="T11" s="122"/>
      <c r="U11" s="122"/>
    </row>
    <row r="12" spans="3:21" ht="20.100000000000001" customHeight="1">
      <c r="C12" s="129" t="s">
        <v>16</v>
      </c>
      <c r="D12" s="149">
        <v>736.49952325461288</v>
      </c>
      <c r="E12" s="149">
        <v>827.26358679849977</v>
      </c>
      <c r="F12" s="149">
        <v>890.38131265199979</v>
      </c>
      <c r="G12" s="149">
        <v>944.33223655999927</v>
      </c>
      <c r="H12" s="149">
        <v>1049.211314661999</v>
      </c>
      <c r="I12" s="149">
        <v>1143.2154691919993</v>
      </c>
      <c r="J12" s="149">
        <v>1264.0258639819983</v>
      </c>
      <c r="K12" s="149">
        <v>1299.1757488599972</v>
      </c>
      <c r="L12" s="56"/>
      <c r="M12" s="86"/>
      <c r="N12" s="56"/>
      <c r="O12" s="56"/>
      <c r="P12" s="122"/>
      <c r="Q12" s="122"/>
      <c r="R12" s="122"/>
      <c r="S12" s="122"/>
      <c r="T12" s="122"/>
    </row>
    <row r="13" spans="3:21" ht="20.100000000000001" customHeight="1">
      <c r="C13" s="129" t="s">
        <v>177</v>
      </c>
      <c r="D13" s="149">
        <v>536.22057604991301</v>
      </c>
      <c r="E13" s="149">
        <v>559.03681204785505</v>
      </c>
      <c r="F13" s="149">
        <v>603.39722429699873</v>
      </c>
      <c r="G13" s="149">
        <v>639.49561046999781</v>
      </c>
      <c r="H13" s="149">
        <v>722.92079372599881</v>
      </c>
      <c r="I13" s="149">
        <v>752.83241123599771</v>
      </c>
      <c r="J13" s="149">
        <v>823.65386760399952</v>
      </c>
      <c r="K13" s="149">
        <v>832.02441452999528</v>
      </c>
      <c r="L13" s="56"/>
      <c r="M13" s="86"/>
      <c r="N13" s="56"/>
      <c r="O13" s="56"/>
      <c r="P13" s="122"/>
      <c r="Q13" s="122"/>
      <c r="R13" s="122"/>
      <c r="S13" s="122"/>
      <c r="T13" s="122"/>
    </row>
    <row r="14" spans="3:21" ht="20.100000000000001" customHeight="1">
      <c r="C14" s="129" t="s">
        <v>17</v>
      </c>
      <c r="D14" s="149">
        <v>98.198219040386192</v>
      </c>
      <c r="E14" s="149">
        <v>103.69810244031261</v>
      </c>
      <c r="F14" s="149">
        <v>114.05965673</v>
      </c>
      <c r="G14" s="149">
        <v>121.66891403999999</v>
      </c>
      <c r="H14" s="149">
        <v>132.64080900000008</v>
      </c>
      <c r="I14" s="149">
        <v>142.11131098999999</v>
      </c>
      <c r="J14" s="149">
        <v>156.10410472999996</v>
      </c>
      <c r="K14" s="149">
        <v>167.16537230000006</v>
      </c>
      <c r="L14" s="56"/>
      <c r="M14" s="86"/>
      <c r="N14" s="56"/>
      <c r="O14" s="56"/>
      <c r="Q14" s="122"/>
      <c r="R14" s="122"/>
      <c r="S14" s="122"/>
      <c r="T14" s="122"/>
    </row>
    <row r="15" spans="3:21" ht="20.100000000000001" customHeight="1">
      <c r="C15" s="129" t="s">
        <v>18</v>
      </c>
      <c r="D15" s="149">
        <v>8.4741828534426222</v>
      </c>
      <c r="E15" s="149">
        <v>11.585994520000002</v>
      </c>
      <c r="F15" s="149">
        <v>10.23978616</v>
      </c>
      <c r="G15" s="149">
        <v>10.676384270000002</v>
      </c>
      <c r="H15" s="149">
        <v>8.5456112599999958</v>
      </c>
      <c r="I15" s="149">
        <v>8.7697076500000009</v>
      </c>
      <c r="J15" s="149">
        <v>10.215110160000002</v>
      </c>
      <c r="K15" s="149">
        <v>10.346868149999999</v>
      </c>
      <c r="L15" s="56"/>
      <c r="M15" s="86"/>
      <c r="N15" s="56"/>
      <c r="O15" s="56"/>
      <c r="P15" s="122"/>
      <c r="Q15" s="122"/>
      <c r="T15" s="135"/>
    </row>
    <row r="16" spans="3:21" ht="20.100000000000001" customHeight="1">
      <c r="C16" s="129" t="s">
        <v>6</v>
      </c>
      <c r="D16" s="149">
        <v>24.227142599999993</v>
      </c>
      <c r="E16" s="149">
        <v>26.418749590000012</v>
      </c>
      <c r="F16" s="149">
        <v>31.264162399999996</v>
      </c>
      <c r="G16" s="149">
        <v>30.392214750002463</v>
      </c>
      <c r="H16" s="149">
        <v>26.879399673400762</v>
      </c>
      <c r="I16" s="149">
        <v>23.517670619999997</v>
      </c>
      <c r="J16" s="149">
        <v>36.603116690000007</v>
      </c>
      <c r="K16" s="149">
        <v>32.70839754</v>
      </c>
      <c r="L16" s="56"/>
      <c r="M16" s="86"/>
      <c r="N16" s="56"/>
      <c r="O16" s="122"/>
      <c r="P16" s="122"/>
      <c r="T16" s="135"/>
    </row>
    <row r="17" spans="3:20" ht="20.100000000000001" customHeight="1">
      <c r="C17" s="129"/>
      <c r="D17" s="149"/>
      <c r="E17" s="149"/>
      <c r="F17" s="149"/>
      <c r="G17" s="149"/>
      <c r="H17" s="149"/>
      <c r="I17" s="149"/>
      <c r="J17" s="149"/>
      <c r="K17" s="149"/>
      <c r="M17" s="46"/>
      <c r="N17" s="86"/>
      <c r="T17" s="122"/>
    </row>
    <row r="18" spans="3:20" ht="20.100000000000001" customHeight="1">
      <c r="C18" s="129"/>
      <c r="D18" s="149"/>
      <c r="E18" s="149"/>
      <c r="F18" s="149"/>
      <c r="G18" s="149"/>
      <c r="H18" s="149"/>
      <c r="I18" s="149"/>
      <c r="J18" s="149"/>
      <c r="K18" s="149"/>
      <c r="N18" s="56"/>
    </row>
    <row r="19" spans="3:20" ht="20.100000000000001" customHeight="1">
      <c r="C19" s="99" t="s">
        <v>178</v>
      </c>
      <c r="D19" s="152">
        <v>2327.1235066316776</v>
      </c>
      <c r="E19" s="152">
        <v>2651.3941141290229</v>
      </c>
      <c r="F19" s="152">
        <v>2906.2348110639996</v>
      </c>
      <c r="G19" s="152">
        <v>3144.0037066699997</v>
      </c>
      <c r="H19" s="152">
        <v>3489.4330574329988</v>
      </c>
      <c r="I19" s="152">
        <v>3795.2626841763054</v>
      </c>
      <c r="J19" s="152">
        <v>4042.3118845235936</v>
      </c>
      <c r="K19" s="152">
        <v>4217.7181061919127</v>
      </c>
      <c r="M19" s="86"/>
      <c r="N19" s="56"/>
    </row>
    <row r="20" spans="3:20" ht="20.100000000000001" customHeight="1">
      <c r="C20" s="129" t="s">
        <v>24</v>
      </c>
      <c r="D20" s="153">
        <v>629.14755209015118</v>
      </c>
      <c r="E20" s="153">
        <v>678.00079689908898</v>
      </c>
      <c r="F20" s="153">
        <v>738.44487491000064</v>
      </c>
      <c r="G20" s="153">
        <v>917.92315999000027</v>
      </c>
      <c r="H20" s="153">
        <v>989.12867130999962</v>
      </c>
      <c r="I20" s="153">
        <v>1081.657713931914</v>
      </c>
      <c r="J20" s="153">
        <v>1119.0604168925947</v>
      </c>
      <c r="K20" s="153">
        <v>1134.8161640219148</v>
      </c>
      <c r="L20" s="56"/>
      <c r="M20" s="56"/>
      <c r="N20" s="56"/>
      <c r="O20" s="122"/>
      <c r="P20" s="56"/>
    </row>
    <row r="21" spans="3:20" ht="20.100000000000001" customHeight="1">
      <c r="C21" s="129" t="s">
        <v>25</v>
      </c>
      <c r="D21" s="153">
        <v>425.25585523699976</v>
      </c>
      <c r="E21" s="153">
        <v>587.09291838357785</v>
      </c>
      <c r="F21" s="153">
        <v>674.01139920499975</v>
      </c>
      <c r="G21" s="153">
        <v>642.2526996499995</v>
      </c>
      <c r="H21" s="153">
        <v>728.17227773499974</v>
      </c>
      <c r="I21" s="153">
        <v>817.5570898163902</v>
      </c>
      <c r="J21" s="153">
        <v>835.57173604499962</v>
      </c>
      <c r="K21" s="153">
        <v>951.70177878000015</v>
      </c>
      <c r="L21" s="56"/>
      <c r="M21" s="56"/>
      <c r="N21" s="56"/>
      <c r="O21" s="122"/>
      <c r="P21" s="56"/>
    </row>
    <row r="22" spans="3:20" ht="20.100000000000001" customHeight="1">
      <c r="C22" s="129" t="s">
        <v>26</v>
      </c>
      <c r="D22" s="153">
        <v>450.26553830261315</v>
      </c>
      <c r="E22" s="153">
        <v>499.9650838899999</v>
      </c>
      <c r="F22" s="153">
        <v>531.39186352000013</v>
      </c>
      <c r="G22" s="153">
        <v>554.51313086000005</v>
      </c>
      <c r="H22" s="153">
        <v>609.24383694000028</v>
      </c>
      <c r="I22" s="153">
        <v>699.94212209</v>
      </c>
      <c r="J22" s="153">
        <v>774.01417084999935</v>
      </c>
      <c r="K22" s="153">
        <v>824.44840944999873</v>
      </c>
      <c r="L22" s="56"/>
      <c r="M22" s="56"/>
      <c r="N22" s="56"/>
      <c r="O22" s="122"/>
      <c r="P22" s="56"/>
    </row>
    <row r="23" spans="3:20" ht="20.100000000000001" customHeight="1">
      <c r="C23" s="129" t="s">
        <v>27</v>
      </c>
      <c r="D23" s="153">
        <v>286.2339849519999</v>
      </c>
      <c r="E23" s="153">
        <v>327.29850290850032</v>
      </c>
      <c r="F23" s="153">
        <v>358.98944913199966</v>
      </c>
      <c r="G23" s="153">
        <v>389.81910569999997</v>
      </c>
      <c r="H23" s="153">
        <v>439.96747772199961</v>
      </c>
      <c r="I23" s="153">
        <v>443.27334710199949</v>
      </c>
      <c r="J23" s="153">
        <v>490.01169313199989</v>
      </c>
      <c r="K23" s="153">
        <v>474.7273394099999</v>
      </c>
      <c r="L23" s="56"/>
      <c r="M23" s="56"/>
      <c r="N23" s="56"/>
      <c r="O23" s="122"/>
      <c r="P23" s="56"/>
    </row>
    <row r="24" spans="3:20" ht="20.100000000000001" customHeight="1">
      <c r="C24" s="129" t="s">
        <v>272</v>
      </c>
      <c r="D24" s="153">
        <v>330.28406844691386</v>
      </c>
      <c r="E24" s="153">
        <v>339.75224417085548</v>
      </c>
      <c r="F24" s="153">
        <v>371.33917842999966</v>
      </c>
      <c r="G24" s="153">
        <v>414.86538367999992</v>
      </c>
      <c r="H24" s="153">
        <v>472.43860001999957</v>
      </c>
      <c r="I24" s="153">
        <v>500.04076735000126</v>
      </c>
      <c r="J24" s="153">
        <v>527.65635531999976</v>
      </c>
      <c r="K24" s="153">
        <v>551.04124362999869</v>
      </c>
      <c r="L24" s="56"/>
      <c r="M24" s="56"/>
      <c r="N24" s="56"/>
      <c r="O24" s="122"/>
      <c r="P24" s="56"/>
    </row>
    <row r="25" spans="3:20" ht="20.100000000000001" customHeight="1">
      <c r="C25" s="129" t="s">
        <v>273</v>
      </c>
      <c r="D25" s="153">
        <v>205.936507603</v>
      </c>
      <c r="E25" s="153">
        <v>219.28456787700006</v>
      </c>
      <c r="F25" s="153">
        <v>232.05804586699981</v>
      </c>
      <c r="G25" s="153">
        <v>224.63022678999999</v>
      </c>
      <c r="H25" s="153">
        <v>250.48219370599975</v>
      </c>
      <c r="I25" s="153">
        <v>252.79164388600009</v>
      </c>
      <c r="J25" s="153">
        <v>295.99751228399998</v>
      </c>
      <c r="K25" s="153">
        <v>280.98317089999972</v>
      </c>
      <c r="L25" s="56"/>
      <c r="M25" s="56"/>
      <c r="N25" s="56"/>
      <c r="O25" s="122"/>
      <c r="P25" s="56"/>
    </row>
    <row r="26" spans="3:20" ht="20.100000000000001" customHeight="1">
      <c r="C26" s="129"/>
      <c r="D26" s="149"/>
      <c r="E26" s="149"/>
      <c r="F26" s="149"/>
      <c r="G26" s="149"/>
      <c r="H26" s="149"/>
      <c r="I26" s="149"/>
      <c r="J26" s="149"/>
      <c r="K26" s="149"/>
      <c r="L26" s="56"/>
      <c r="N26" s="56"/>
      <c r="O26" s="56"/>
    </row>
    <row r="27" spans="3:20" ht="20.100000000000001" customHeight="1">
      <c r="C27" s="129"/>
      <c r="D27" s="149"/>
      <c r="E27" s="149"/>
      <c r="F27" s="149"/>
      <c r="G27" s="154"/>
      <c r="H27" s="155"/>
      <c r="I27" s="155"/>
      <c r="J27" s="155"/>
      <c r="K27" s="155"/>
      <c r="L27" s="56"/>
      <c r="M27" s="56"/>
      <c r="N27" s="56"/>
      <c r="O27" s="56"/>
    </row>
    <row r="28" spans="3:20" ht="20.100000000000001" customHeight="1">
      <c r="C28" s="317" t="s">
        <v>287</v>
      </c>
      <c r="D28" s="156">
        <v>7.0499999999999993E-2</v>
      </c>
      <c r="E28" s="156">
        <v>7.0599999999999996E-2</v>
      </c>
      <c r="F28" s="156">
        <v>6.9500000000000006E-2</v>
      </c>
      <c r="G28" s="156">
        <v>6.7400000000000002E-2</v>
      </c>
      <c r="H28" s="156">
        <v>6.2582040664039926E-2</v>
      </c>
      <c r="I28" s="156">
        <v>5.6850502471140006E-2</v>
      </c>
      <c r="J28" s="156">
        <v>5.2927625500441507E-2</v>
      </c>
      <c r="K28" s="156">
        <v>4.8916036625493382E-2</v>
      </c>
      <c r="L28" s="56"/>
      <c r="M28" s="56"/>
      <c r="O28" s="56"/>
    </row>
    <row r="29" spans="3:20" ht="20.100000000000001" customHeight="1">
      <c r="C29" s="129"/>
      <c r="D29" s="157"/>
      <c r="E29" s="157"/>
      <c r="F29" s="157"/>
      <c r="G29" s="157"/>
      <c r="H29" s="157"/>
      <c r="I29" s="157"/>
      <c r="J29" s="157"/>
      <c r="K29" s="157"/>
      <c r="L29" s="123"/>
      <c r="M29" s="56"/>
      <c r="O29" s="56"/>
    </row>
    <row r="30" spans="3:20" ht="20.100000000000001" customHeight="1">
      <c r="C30" s="129"/>
      <c r="D30" s="149"/>
      <c r="E30" s="149"/>
      <c r="F30" s="149"/>
      <c r="G30" s="157"/>
      <c r="H30" s="157"/>
      <c r="I30" s="157"/>
      <c r="J30" s="157"/>
      <c r="K30" s="157"/>
    </row>
    <row r="31" spans="3:20" ht="20.100000000000001" customHeight="1">
      <c r="C31" s="99" t="s">
        <v>28</v>
      </c>
      <c r="D31" s="158"/>
      <c r="E31" s="158"/>
      <c r="F31" s="158"/>
      <c r="G31" s="158"/>
      <c r="H31" s="158"/>
      <c r="I31" s="158"/>
      <c r="J31" s="158"/>
      <c r="K31" s="158"/>
      <c r="O31" s="56"/>
      <c r="P31" s="56"/>
      <c r="Q31" s="56"/>
      <c r="R31" s="56"/>
      <c r="S31" s="56"/>
    </row>
    <row r="32" spans="3:20" ht="20.100000000000001" customHeight="1">
      <c r="C32" s="129"/>
      <c r="D32" s="149"/>
      <c r="E32" s="149"/>
      <c r="F32" s="149"/>
      <c r="G32" s="149"/>
      <c r="H32" s="149"/>
      <c r="I32" s="149"/>
      <c r="J32" s="149"/>
      <c r="K32" s="149"/>
      <c r="O32" s="56"/>
      <c r="P32" s="56"/>
      <c r="Q32" s="56"/>
      <c r="R32" s="56"/>
      <c r="S32" s="56"/>
    </row>
    <row r="33" spans="3:17" ht="20.100000000000001" customHeight="1">
      <c r="C33" s="159" t="s">
        <v>29</v>
      </c>
      <c r="D33" s="157">
        <v>2.9509723595963393E-3</v>
      </c>
      <c r="E33" s="157">
        <v>3.5116648322922545E-3</v>
      </c>
      <c r="F33" s="157">
        <v>6.8868320611475166E-3</v>
      </c>
      <c r="G33" s="157">
        <v>7.3925067961610807E-3</v>
      </c>
      <c r="H33" s="157">
        <v>6.5826726523388925E-3</v>
      </c>
      <c r="I33" s="157">
        <v>3.3103698335418901E-3</v>
      </c>
      <c r="J33" s="157">
        <v>5.6071791209314848E-3</v>
      </c>
      <c r="K33" s="157">
        <v>5.046019780503559E-3</v>
      </c>
      <c r="N33" s="86"/>
      <c r="O33" s="86"/>
      <c r="P33" s="56"/>
      <c r="Q33" s="122"/>
    </row>
    <row r="34" spans="3:17" ht="20.100000000000001" customHeight="1">
      <c r="C34" s="159" t="s">
        <v>30</v>
      </c>
      <c r="D34" s="157">
        <v>6.3962650138039284E-4</v>
      </c>
      <c r="E34" s="157">
        <v>6.0214996603302296E-4</v>
      </c>
      <c r="F34" s="157">
        <v>1.0679787315108372E-3</v>
      </c>
      <c r="G34" s="157">
        <v>9.921180739591931E-4</v>
      </c>
      <c r="H34" s="157">
        <v>1.1067038858299297E-3</v>
      </c>
      <c r="I34" s="157">
        <v>1.0842847952648744E-3</v>
      </c>
      <c r="J34" s="157">
        <v>1.0707194252692987E-3</v>
      </c>
      <c r="K34" s="157">
        <v>1.0419799993986669E-3</v>
      </c>
      <c r="N34" s="276"/>
      <c r="O34" s="133"/>
      <c r="P34" s="56"/>
      <c r="Q34" s="122"/>
    </row>
    <row r="35" spans="3:17" ht="20.100000000000001" customHeight="1">
      <c r="C35" s="159" t="s">
        <v>31</v>
      </c>
      <c r="D35" s="157">
        <v>0.11167914217602301</v>
      </c>
      <c r="E35" s="157">
        <v>0.1033204415776488</v>
      </c>
      <c r="F35" s="157">
        <v>0.1126256053350058</v>
      </c>
      <c r="G35" s="157">
        <v>0.10480534643055543</v>
      </c>
      <c r="H35" s="157">
        <v>9.876006405888349E-2</v>
      </c>
      <c r="I35" s="157">
        <v>9.8418582994096462E-2</v>
      </c>
      <c r="J35" s="157">
        <v>0.10092747341776917</v>
      </c>
      <c r="K35" s="157">
        <v>0.10015075094177527</v>
      </c>
      <c r="N35" s="276"/>
      <c r="O35" s="133"/>
      <c r="P35" s="56"/>
      <c r="Q35" s="122"/>
    </row>
    <row r="36" spans="3:17" ht="20.100000000000001" customHeight="1">
      <c r="C36" s="159" t="s">
        <v>32</v>
      </c>
      <c r="D36" s="157">
        <v>0.12967627533343809</v>
      </c>
      <c r="E36" s="157">
        <v>0.13446850879332212</v>
      </c>
      <c r="F36" s="157">
        <v>0.14002741413930159</v>
      </c>
      <c r="G36" s="157">
        <v>0.16455195589947894</v>
      </c>
      <c r="H36" s="157">
        <v>0.14758007190385447</v>
      </c>
      <c r="I36" s="157">
        <v>0.15848079927165476</v>
      </c>
      <c r="J36" s="157">
        <v>0.14941635166583758</v>
      </c>
      <c r="K36" s="157">
        <v>0.13765214541661663</v>
      </c>
      <c r="N36" s="86"/>
      <c r="O36" s="86"/>
    </row>
    <row r="37" spans="3:17" ht="20.100000000000001" customHeight="1">
      <c r="C37" s="159" t="s">
        <v>33</v>
      </c>
      <c r="D37" s="157">
        <v>3.5220348277429899E-3</v>
      </c>
      <c r="E37" s="157">
        <v>3.7062161664027028E-3</v>
      </c>
      <c r="F37" s="157">
        <v>2.6130438778814418E-3</v>
      </c>
      <c r="G37" s="157">
        <v>1.6603679106308479E-3</v>
      </c>
      <c r="H37" s="157">
        <v>1.8817683123817733E-3</v>
      </c>
      <c r="I37" s="157">
        <v>1.9706826285860591E-3</v>
      </c>
      <c r="J37" s="157">
        <v>1.221211670803487E-3</v>
      </c>
      <c r="K37" s="157">
        <v>9.3365385314602258E-4</v>
      </c>
      <c r="N37" s="86"/>
      <c r="O37" s="86"/>
      <c r="P37" s="56"/>
      <c r="Q37" s="122"/>
    </row>
    <row r="38" spans="3:17" ht="20.100000000000001" customHeight="1">
      <c r="C38" s="159" t="s">
        <v>34</v>
      </c>
      <c r="D38" s="157">
        <v>9.6831351627511705E-2</v>
      </c>
      <c r="E38" s="157">
        <v>8.1572468474057247E-2</v>
      </c>
      <c r="F38" s="157">
        <v>8.1028550938174529E-2</v>
      </c>
      <c r="G38" s="157">
        <v>7.8761293192838866E-2</v>
      </c>
      <c r="H38" s="157">
        <v>7.5447346641073457E-2</v>
      </c>
      <c r="I38" s="157">
        <v>7.8508946304110955E-2</v>
      </c>
      <c r="J38" s="157">
        <v>8.2079222158869133E-2</v>
      </c>
      <c r="K38" s="157">
        <v>7.1474666045424864E-2</v>
      </c>
      <c r="N38" s="123"/>
      <c r="O38" s="86"/>
      <c r="P38" s="56"/>
      <c r="Q38" s="122"/>
    </row>
    <row r="39" spans="3:17" ht="20.100000000000001" customHeight="1">
      <c r="C39" s="159" t="s">
        <v>35</v>
      </c>
      <c r="D39" s="157">
        <v>0.14783512319425535</v>
      </c>
      <c r="E39" s="157">
        <v>0.13925615356034143</v>
      </c>
      <c r="F39" s="157">
        <v>0.14016047422146727</v>
      </c>
      <c r="G39" s="157">
        <v>0.12513523927154685</v>
      </c>
      <c r="H39" s="157">
        <v>0.12391770526047272</v>
      </c>
      <c r="I39" s="157">
        <v>0.12635467153003185</v>
      </c>
      <c r="J39" s="157">
        <v>0.12703970247629764</v>
      </c>
      <c r="K39" s="157">
        <v>0.11597983907767033</v>
      </c>
      <c r="N39" s="123"/>
      <c r="O39" s="133"/>
      <c r="P39" s="56"/>
      <c r="Q39" s="135"/>
    </row>
    <row r="40" spans="3:17" ht="20.100000000000001" customHeight="1">
      <c r="C40" s="159" t="s">
        <v>36</v>
      </c>
      <c r="D40" s="157">
        <v>2.2838340235228995E-2</v>
      </c>
      <c r="E40" s="157">
        <v>3.4388950490634056E-2</v>
      </c>
      <c r="F40" s="157">
        <v>3.5299300583723082E-2</v>
      </c>
      <c r="G40" s="157">
        <v>3.3022868716928569E-2</v>
      </c>
      <c r="H40" s="157">
        <v>7.3245205084765064E-2</v>
      </c>
      <c r="I40" s="157">
        <v>7.1527898518702684E-2</v>
      </c>
      <c r="J40" s="157">
        <v>6.5508049248516137E-2</v>
      </c>
      <c r="K40" s="157">
        <v>6.9264722908145074E-2</v>
      </c>
      <c r="N40" s="123"/>
      <c r="O40" s="133"/>
      <c r="P40" s="56"/>
      <c r="Q40" s="135"/>
    </row>
    <row r="41" spans="3:17" ht="20.100000000000001" customHeight="1">
      <c r="C41" s="159" t="s">
        <v>37</v>
      </c>
      <c r="D41" s="157">
        <v>8.1272486486397399E-2</v>
      </c>
      <c r="E41" s="157">
        <v>8.8133737431799572E-2</v>
      </c>
      <c r="F41" s="157">
        <v>8.690738033708921E-2</v>
      </c>
      <c r="G41" s="157">
        <v>8.3316774386867701E-2</v>
      </c>
      <c r="H41" s="157">
        <v>8.8401230458562338E-2</v>
      </c>
      <c r="I41" s="157">
        <v>8.9236723033474505E-2</v>
      </c>
      <c r="J41" s="157">
        <v>8.7627535856297775E-2</v>
      </c>
      <c r="K41" s="157">
        <v>0.10508274143841335</v>
      </c>
      <c r="N41" s="123"/>
      <c r="O41" s="133"/>
    </row>
    <row r="42" spans="3:17" ht="20.100000000000001" customHeight="1">
      <c r="C42" s="159" t="s">
        <v>38</v>
      </c>
      <c r="D42" s="157">
        <v>3.3466185503635587E-2</v>
      </c>
      <c r="E42" s="157">
        <v>3.9309781807076324E-2</v>
      </c>
      <c r="F42" s="157">
        <v>4.959869003784631E-2</v>
      </c>
      <c r="G42" s="157">
        <v>5.1746207909783612E-2</v>
      </c>
      <c r="H42" s="157">
        <v>5.1078206232976223E-2</v>
      </c>
      <c r="I42" s="157">
        <v>4.5755203383449128E-2</v>
      </c>
      <c r="J42" s="157">
        <v>4.7964344085563479E-2</v>
      </c>
      <c r="K42" s="157">
        <v>4.4714168653563952E-2</v>
      </c>
      <c r="N42" s="86"/>
      <c r="O42" s="133"/>
    </row>
    <row r="43" spans="3:17" ht="20.100000000000001" customHeight="1">
      <c r="C43" s="159" t="s">
        <v>39</v>
      </c>
      <c r="D43" s="157">
        <v>0.11234533512085713</v>
      </c>
      <c r="E43" s="157">
        <v>5.2128033652146362E-2</v>
      </c>
      <c r="F43" s="157">
        <v>5.9499607238117563E-2</v>
      </c>
      <c r="G43" s="157">
        <v>5.3007373339094256E-2</v>
      </c>
      <c r="H43" s="157">
        <v>6.1853458274441706E-2</v>
      </c>
      <c r="I43" s="157">
        <v>6.7575616407751615E-2</v>
      </c>
      <c r="J43" s="157">
        <v>6.6641780155928268E-2</v>
      </c>
      <c r="K43" s="157">
        <v>6.8126139598557928E-2</v>
      </c>
      <c r="N43" s="86"/>
      <c r="O43" s="133"/>
    </row>
    <row r="44" spans="3:17" ht="20.100000000000001" customHeight="1">
      <c r="C44" s="159" t="s">
        <v>278</v>
      </c>
      <c r="D44" s="157">
        <v>0.12036189702195466</v>
      </c>
      <c r="E44" s="157">
        <v>0.1114585776672499</v>
      </c>
      <c r="F44" s="157">
        <v>0.1095992919287348</v>
      </c>
      <c r="G44" s="157">
        <v>0.11362996915455034</v>
      </c>
      <c r="H44" s="157">
        <v>0.10899743862588836</v>
      </c>
      <c r="I44" s="157">
        <v>0.10545051849791402</v>
      </c>
      <c r="J44" s="157">
        <v>0.10651576572729808</v>
      </c>
      <c r="K44" s="157">
        <v>0.11025653692058912</v>
      </c>
      <c r="N44" s="86"/>
      <c r="O44" s="133"/>
    </row>
    <row r="45" spans="3:17" ht="20.100000000000001" customHeight="1">
      <c r="C45" s="159" t="s">
        <v>40</v>
      </c>
      <c r="D45" s="157">
        <v>2.3096703205524101E-2</v>
      </c>
      <c r="E45" s="157">
        <v>2.0856176949486462E-2</v>
      </c>
      <c r="F45" s="157">
        <v>2.4467625113159728E-2</v>
      </c>
      <c r="G45" s="157">
        <v>4.0489725643221716E-2</v>
      </c>
      <c r="H45" s="157">
        <v>3.7643225785249528E-2</v>
      </c>
      <c r="I45" s="157">
        <v>3.4585492643961671E-2</v>
      </c>
      <c r="J45" s="157">
        <v>3.4033736610322878E-2</v>
      </c>
      <c r="K45" s="157">
        <v>4.0521983109129592E-2</v>
      </c>
      <c r="N45" s="86"/>
      <c r="O45" s="133"/>
    </row>
    <row r="46" spans="3:17" ht="20.100000000000001" customHeight="1">
      <c r="C46" s="159" t="s">
        <v>41</v>
      </c>
      <c r="D46" s="157">
        <v>2.874997771391373E-2</v>
      </c>
      <c r="E46" s="157">
        <v>2.8772030187757685E-2</v>
      </c>
      <c r="F46" s="157">
        <v>2.6877073351155419E-2</v>
      </c>
      <c r="G46" s="157">
        <v>2.6225247353066486E-2</v>
      </c>
      <c r="H46" s="157">
        <v>2.3697800985905036E-2</v>
      </c>
      <c r="I46" s="157">
        <v>2.2826979166598121E-2</v>
      </c>
      <c r="J46" s="157">
        <v>2.2618034976201823E-2</v>
      </c>
      <c r="K46" s="157">
        <v>2.267967780357227E-2</v>
      </c>
    </row>
    <row r="47" spans="3:17" ht="20.100000000000001" customHeight="1">
      <c r="C47" s="159" t="s">
        <v>42</v>
      </c>
      <c r="D47" s="157">
        <v>1.1340152472288589E-2</v>
      </c>
      <c r="E47" s="157">
        <v>9.5308509853970023E-3</v>
      </c>
      <c r="F47" s="157">
        <v>9.2766405777110275E-3</v>
      </c>
      <c r="G47" s="157">
        <v>8.1993306667686051E-3</v>
      </c>
      <c r="H47" s="157">
        <v>7.4779314217298925E-3</v>
      </c>
      <c r="I47" s="157">
        <v>6.424803448139566E-3</v>
      </c>
      <c r="J47" s="157">
        <v>6.3859336634863473E-3</v>
      </c>
      <c r="K47" s="157">
        <v>5.8863204610152169E-3</v>
      </c>
    </row>
    <row r="48" spans="3:17" ht="20.100000000000001" customHeight="1">
      <c r="C48" s="159" t="s">
        <v>43</v>
      </c>
      <c r="D48" s="157">
        <v>1.4297581659559761E-3</v>
      </c>
      <c r="E48" s="157">
        <v>1.2265630618017479E-3</v>
      </c>
      <c r="F48" s="157">
        <v>7.5080767136906693E-4</v>
      </c>
      <c r="G48" s="157">
        <v>6.850446072054477E-4</v>
      </c>
      <c r="H48" s="157">
        <v>6.3776156280862873E-4</v>
      </c>
      <c r="I48" s="157">
        <v>5.7752001350570284E-4</v>
      </c>
      <c r="J48" s="157">
        <v>5.3220191042219461E-4</v>
      </c>
      <c r="K48" s="157">
        <v>5.499402387170785E-4</v>
      </c>
      <c r="N48" s="86"/>
    </row>
    <row r="49" spans="3:14" ht="20.100000000000001" customHeight="1">
      <c r="C49" s="159" t="s">
        <v>44</v>
      </c>
      <c r="D49" s="157">
        <v>7.4957556469535018E-3</v>
      </c>
      <c r="E49" s="157">
        <v>6.4373291701362578E-3</v>
      </c>
      <c r="F49" s="157">
        <v>5.8443653795335823E-3</v>
      </c>
      <c r="G49" s="157">
        <v>5.1920645218805064E-3</v>
      </c>
      <c r="H49" s="157">
        <v>5.1005625717191845E-3</v>
      </c>
      <c r="I49" s="157">
        <v>4.9380346044557996E-3</v>
      </c>
      <c r="J49" s="157">
        <v>4.4606665488955239E-3</v>
      </c>
      <c r="K49" s="157">
        <v>3.8603784689795074E-3</v>
      </c>
      <c r="N49" s="86"/>
    </row>
    <row r="50" spans="3:14" ht="20.100000000000001" customHeight="1">
      <c r="C50" s="159" t="s">
        <v>45</v>
      </c>
      <c r="D50" s="157">
        <v>5.9735967327801008E-3</v>
      </c>
      <c r="E50" s="157">
        <v>7.8898568507411067E-3</v>
      </c>
      <c r="F50" s="157">
        <v>6.6042313546244161E-3</v>
      </c>
      <c r="G50" s="157">
        <v>7.51089432454226E-3</v>
      </c>
      <c r="H50" s="157">
        <v>8.4090028490031842E-3</v>
      </c>
      <c r="I50" s="157">
        <v>9.440804351923484E-3</v>
      </c>
      <c r="J50" s="157">
        <v>1.1502722576475251E-2</v>
      </c>
      <c r="K50" s="157">
        <v>1.3999243506123225E-2</v>
      </c>
      <c r="N50" s="86"/>
    </row>
    <row r="51" spans="3:14" ht="20.100000000000001" customHeight="1">
      <c r="C51" s="159" t="s">
        <v>46</v>
      </c>
      <c r="D51" s="157">
        <v>3.5189940576529151E-3</v>
      </c>
      <c r="E51" s="157">
        <v>8.3893237853443006E-2</v>
      </c>
      <c r="F51" s="157">
        <v>3.2298875532331343E-2</v>
      </c>
      <c r="G51" s="157">
        <v>2.9831569595293147E-2</v>
      </c>
      <c r="H51" s="157">
        <v>1.7861433364824403E-2</v>
      </c>
      <c r="I51" s="157">
        <v>1.560264212067655E-2</v>
      </c>
      <c r="J51" s="157">
        <v>1.9811341671082922E-2</v>
      </c>
      <c r="K51" s="157">
        <v>2.4364046676284855E-2</v>
      </c>
      <c r="M51" s="135"/>
      <c r="N51" s="50"/>
    </row>
    <row r="52" spans="3:14" ht="20.100000000000001" customHeight="1">
      <c r="C52" s="159" t="s">
        <v>277</v>
      </c>
      <c r="D52" s="157">
        <v>5.510371569452286E-2</v>
      </c>
      <c r="E52" s="157">
        <v>4.9566010581677845E-2</v>
      </c>
      <c r="F52" s="157">
        <v>6.8622462039138785E-2</v>
      </c>
      <c r="G52" s="157">
        <v>6.3868126972828329E-2</v>
      </c>
      <c r="H52" s="157">
        <v>6.0339830464542756E-2</v>
      </c>
      <c r="I52" s="157">
        <v>5.7945213477244531E-2</v>
      </c>
      <c r="J52" s="157">
        <v>5.9055177315819551E-2</v>
      </c>
      <c r="K52" s="157">
        <v>5.8366769334731831E-2</v>
      </c>
      <c r="M52" s="135"/>
      <c r="N52" s="50"/>
    </row>
    <row r="53" spans="3:14" ht="20.100000000000001" customHeight="1">
      <c r="C53" s="129"/>
      <c r="E53" s="149"/>
      <c r="F53" s="149"/>
      <c r="G53" s="149"/>
      <c r="H53" s="149"/>
      <c r="I53" s="149"/>
      <c r="J53" s="149"/>
      <c r="K53" s="149"/>
      <c r="M53" s="86"/>
      <c r="N53" s="50"/>
    </row>
    <row r="54" spans="3:14" ht="31.5">
      <c r="C54" s="99" t="s">
        <v>209</v>
      </c>
      <c r="D54" s="151" t="s">
        <v>85</v>
      </c>
      <c r="E54" s="151" t="s">
        <v>182</v>
      </c>
      <c r="F54" s="151" t="s">
        <v>280</v>
      </c>
      <c r="G54" s="151" t="s">
        <v>261</v>
      </c>
      <c r="H54" s="151" t="s">
        <v>266</v>
      </c>
      <c r="I54" s="151" t="s">
        <v>271</v>
      </c>
      <c r="J54" s="151" t="s">
        <v>279</v>
      </c>
      <c r="K54" s="151" t="s">
        <v>286</v>
      </c>
      <c r="L54" s="135"/>
    </row>
    <row r="55" spans="3:14" ht="20.100000000000001" customHeight="1">
      <c r="C55" s="129" t="s">
        <v>47</v>
      </c>
      <c r="D55" s="149">
        <v>2018.3426923909046</v>
      </c>
      <c r="E55" s="149">
        <v>642.11601732111205</v>
      </c>
      <c r="F55" s="149">
        <v>1222.3211843431534</v>
      </c>
      <c r="G55" s="149">
        <v>1885.290464786611</v>
      </c>
      <c r="H55" s="149">
        <v>2830.4224610759702</v>
      </c>
      <c r="I55" s="149">
        <v>774.8357750253482</v>
      </c>
      <c r="J55" s="149">
        <f>I55+936.53</f>
        <v>1711.3657750253483</v>
      </c>
      <c r="K55" s="149">
        <v>2457.6921474792116</v>
      </c>
      <c r="L55" s="160"/>
      <c r="M55" s="86"/>
      <c r="N55" s="86"/>
    </row>
    <row r="56" spans="3:14">
      <c r="D56" s="149"/>
      <c r="E56" s="149"/>
      <c r="F56" s="149"/>
      <c r="G56" s="149"/>
      <c r="H56" s="149"/>
      <c r="I56" s="149"/>
      <c r="J56" s="149"/>
      <c r="K56" s="149"/>
      <c r="L56" s="65"/>
      <c r="N56" s="86"/>
    </row>
    <row r="57" spans="3:14">
      <c r="N57" s="86"/>
    </row>
    <row r="58" spans="3:14" ht="16.350000000000001" customHeight="1">
      <c r="D58" s="149"/>
      <c r="E58" s="270"/>
      <c r="F58" s="270"/>
      <c r="G58" s="270"/>
      <c r="H58" s="270"/>
      <c r="I58" s="270"/>
      <c r="J58" s="270"/>
      <c r="K58" s="270"/>
      <c r="L58" s="56"/>
      <c r="N58" s="56"/>
    </row>
    <row r="59" spans="3:14">
      <c r="D59" s="161"/>
      <c r="E59" s="161"/>
      <c r="F59" s="161"/>
      <c r="G59" s="161"/>
      <c r="H59" s="161"/>
      <c r="I59" s="161"/>
      <c r="J59" s="161"/>
      <c r="K59" s="161"/>
      <c r="M59" s="56"/>
    </row>
    <row r="60" spans="3:14">
      <c r="D60" s="149"/>
      <c r="E60" s="149"/>
      <c r="F60" s="149"/>
      <c r="G60" s="149"/>
      <c r="H60" s="149"/>
      <c r="I60" s="149"/>
      <c r="J60" s="149"/>
      <c r="K60" s="149"/>
      <c r="M60" s="135"/>
      <c r="N60" s="49"/>
    </row>
    <row r="61" spans="3:14">
      <c r="D61" s="162"/>
      <c r="E61" s="308"/>
      <c r="F61" s="308"/>
      <c r="G61" s="308"/>
      <c r="H61" s="308"/>
      <c r="I61" s="308"/>
      <c r="J61" s="308"/>
      <c r="K61" s="308"/>
      <c r="M61" s="56"/>
      <c r="N61" s="49"/>
    </row>
    <row r="62" spans="3:14">
      <c r="N62" s="49"/>
    </row>
    <row r="64" spans="3:14">
      <c r="E64" s="149"/>
      <c r="F64" s="149"/>
      <c r="G64" s="149"/>
    </row>
    <row r="68" spans="3:3">
      <c r="C68" s="129"/>
    </row>
    <row r="69" spans="3:3">
      <c r="C69" s="129"/>
    </row>
    <row r="70" spans="3:3">
      <c r="C70" s="129"/>
    </row>
    <row r="71" spans="3:3">
      <c r="C71" s="129"/>
    </row>
  </sheetData>
  <hyperlinks>
    <hyperlink ref="M6" location="Cover!A1" display="cover" xr:uid="{3A54D2DD-226C-41DB-B5E6-FDB3A3B77845}"/>
  </hyperlinks>
  <printOptions horizontalCentered="1" verticalCentered="1"/>
  <pageMargins left="0.31496062992125984" right="0.31496062992125984" top="0.15748031496062992" bottom="0.15748031496062992" header="0.31496062992125984" footer="0.31496062992125984"/>
  <pageSetup paperSize="9" scale="53" orientation="landscape" r:id="rId1"/>
  <headerFooter>
    <oddFooter>&amp;L&amp;12&amp;D &amp;T&amp;C&amp;12Page &amp;P of &amp;N&amp;R&amp;"-,Bold"&amp;12Optima bank&amp;"-,Regular"
Results factsheet</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25919-E30B-45A2-AD21-233E19EB8583}">
  <sheetPr>
    <tabColor theme="5"/>
    <pageSetUpPr fitToPage="1"/>
  </sheetPr>
  <dimension ref="C1:AH69"/>
  <sheetViews>
    <sheetView tabSelected="1" view="pageBreakPreview" zoomScale="85" zoomScaleNormal="100" zoomScaleSheetLayoutView="85" workbookViewId="0">
      <pane ySplit="7" topLeftCell="A10" activePane="bottomLeft" state="frozen"/>
      <selection activeCell="X22" sqref="X22"/>
      <selection pane="bottomLeft" activeCell="X24" sqref="X24"/>
    </sheetView>
  </sheetViews>
  <sheetFormatPr defaultColWidth="9.140625" defaultRowHeight="15.75"/>
  <cols>
    <col min="1" max="1" width="5.42578125" style="33" customWidth="1"/>
    <col min="2" max="2" width="4.5703125" style="33" customWidth="1"/>
    <col min="3" max="3" width="35.5703125" style="33" customWidth="1"/>
    <col min="4" max="6" width="12.85546875" style="33" hidden="1" customWidth="1"/>
    <col min="7" max="12" width="12.85546875" style="33" customWidth="1"/>
    <col min="13" max="14" width="10.42578125" style="33" customWidth="1"/>
    <col min="15" max="15" width="5.28515625" style="33" customWidth="1"/>
    <col min="16" max="16" width="7.42578125" style="33" customWidth="1"/>
    <col min="17" max="18" width="12.85546875" style="33" customWidth="1"/>
    <col min="19" max="19" width="18" style="33" bestFit="1" customWidth="1"/>
    <col min="20" max="20" width="10.85546875" style="33" bestFit="1" customWidth="1"/>
    <col min="21" max="21" width="13.5703125" style="33" bestFit="1" customWidth="1"/>
    <col min="22" max="24" width="10.85546875" style="33" bestFit="1" customWidth="1"/>
    <col min="25" max="16384" width="9.140625" style="33"/>
  </cols>
  <sheetData>
    <row r="1" spans="3:34" ht="18.75" customHeight="1">
      <c r="C1" s="31"/>
      <c r="D1" s="163"/>
      <c r="E1" s="31"/>
      <c r="F1" s="31"/>
      <c r="G1" s="31"/>
      <c r="H1" s="31"/>
      <c r="I1" s="31"/>
      <c r="J1" s="31"/>
      <c r="K1" s="31"/>
      <c r="L1" s="31"/>
      <c r="M1" s="31"/>
      <c r="N1" s="31"/>
      <c r="Q1" s="31"/>
      <c r="R1" s="31"/>
    </row>
    <row r="2" spans="3:34" ht="15.75" customHeight="1">
      <c r="C2" s="31"/>
      <c r="D2" s="163"/>
      <c r="E2" s="31"/>
      <c r="F2" s="31"/>
      <c r="G2" s="31"/>
      <c r="H2" s="31"/>
      <c r="I2" s="31"/>
      <c r="J2" s="31"/>
      <c r="K2" s="31"/>
      <c r="L2" s="31"/>
      <c r="M2" s="31"/>
      <c r="N2" s="31"/>
      <c r="Q2" s="31"/>
      <c r="R2" s="31"/>
    </row>
    <row r="3" spans="3:34">
      <c r="C3" s="31"/>
      <c r="D3" s="31"/>
      <c r="E3" s="31"/>
      <c r="F3" s="31"/>
      <c r="G3" s="31"/>
      <c r="H3" s="31"/>
      <c r="I3" s="31"/>
      <c r="J3" s="31"/>
      <c r="K3" s="31"/>
      <c r="L3" s="31"/>
      <c r="M3" s="31"/>
      <c r="N3" s="31"/>
      <c r="Q3" s="31"/>
      <c r="R3" s="31"/>
    </row>
    <row r="4" spans="3:34" ht="23.25" customHeight="1">
      <c r="C4" s="164"/>
      <c r="D4" s="164"/>
      <c r="E4" s="164"/>
      <c r="F4" s="164"/>
      <c r="G4" s="164"/>
      <c r="H4" s="164"/>
      <c r="I4" s="164"/>
      <c r="J4" s="164"/>
      <c r="K4" s="164"/>
      <c r="L4" s="164"/>
      <c r="M4" s="164"/>
      <c r="N4" s="164"/>
      <c r="Q4" s="164"/>
      <c r="R4" s="164"/>
    </row>
    <row r="5" spans="3:34" ht="23.25" customHeight="1">
      <c r="C5" s="2" t="s">
        <v>48</v>
      </c>
      <c r="D5" s="164"/>
      <c r="E5" s="164"/>
      <c r="F5" s="164"/>
      <c r="G5" s="164"/>
      <c r="H5" s="164"/>
      <c r="I5" s="164"/>
      <c r="J5" s="164"/>
      <c r="K5" s="164"/>
      <c r="L5" s="164"/>
      <c r="M5" s="164"/>
      <c r="N5" s="164"/>
      <c r="Q5" s="164"/>
      <c r="R5" s="164"/>
      <c r="T5" s="34"/>
    </row>
    <row r="6" spans="3:34" ht="23.25" customHeight="1">
      <c r="C6" s="164"/>
      <c r="D6" s="164"/>
      <c r="E6" s="164"/>
      <c r="F6" s="164"/>
      <c r="G6" s="164"/>
      <c r="H6" s="164"/>
      <c r="I6" s="164"/>
      <c r="J6" s="164"/>
      <c r="K6" s="164"/>
      <c r="L6" s="164"/>
      <c r="M6" s="164"/>
      <c r="N6" s="164"/>
      <c r="Q6" s="164"/>
      <c r="R6" s="43" t="s">
        <v>82</v>
      </c>
      <c r="S6" s="166"/>
      <c r="T6" s="166"/>
      <c r="U6" s="166"/>
      <c r="V6" s="166"/>
      <c r="W6" s="166"/>
      <c r="X6" s="166"/>
      <c r="Y6" s="166"/>
    </row>
    <row r="7" spans="3:34">
      <c r="C7" s="67" t="s">
        <v>3</v>
      </c>
      <c r="D7" s="165" t="s">
        <v>1</v>
      </c>
      <c r="E7" s="165" t="s">
        <v>2</v>
      </c>
      <c r="F7" s="165" t="s">
        <v>0</v>
      </c>
      <c r="G7" s="165" t="s">
        <v>83</v>
      </c>
      <c r="H7" s="165" t="s">
        <v>181</v>
      </c>
      <c r="I7" s="165" t="s">
        <v>189</v>
      </c>
      <c r="J7" s="165" t="s">
        <v>259</v>
      </c>
      <c r="K7" s="165" t="s">
        <v>264</v>
      </c>
      <c r="L7" s="165" t="s">
        <v>269</v>
      </c>
      <c r="M7" s="165" t="s">
        <v>275</v>
      </c>
      <c r="N7" s="165" t="s">
        <v>282</v>
      </c>
      <c r="Q7" s="165"/>
      <c r="R7" s="165"/>
    </row>
    <row r="8" spans="3:34">
      <c r="V8" s="166"/>
      <c r="W8" s="166"/>
      <c r="X8" s="166"/>
      <c r="Y8" s="166"/>
      <c r="Z8" s="166"/>
      <c r="AA8" s="56"/>
    </row>
    <row r="9" spans="3:34" ht="20.100000000000001" customHeight="1">
      <c r="C9" s="53" t="s">
        <v>49</v>
      </c>
      <c r="D9" s="167">
        <v>1887.6024264</v>
      </c>
      <c r="E9" s="167">
        <v>2177.2086047100001</v>
      </c>
      <c r="F9" s="168">
        <v>2377.8960312499999</v>
      </c>
      <c r="G9" s="168">
        <v>3191.8041242099994</v>
      </c>
      <c r="H9" s="168">
        <v>3330.6303054599994</v>
      </c>
      <c r="I9" s="168">
        <v>3715.1388305</v>
      </c>
      <c r="J9" s="168">
        <v>4131.6279942600004</v>
      </c>
      <c r="K9" s="168">
        <v>4643.4117347700012</v>
      </c>
      <c r="L9" s="168">
        <v>4772.8286248500017</v>
      </c>
      <c r="M9" s="168">
        <v>5192.3213825400535</v>
      </c>
      <c r="N9" s="168">
        <v>5648.0537589099977</v>
      </c>
      <c r="Q9" s="319"/>
      <c r="R9" s="50"/>
      <c r="S9" s="50"/>
      <c r="U9" s="166"/>
      <c r="V9" s="166"/>
      <c r="W9" s="166"/>
      <c r="X9" s="166"/>
      <c r="Y9" s="166"/>
      <c r="Z9" s="166"/>
      <c r="AA9" s="166"/>
      <c r="AD9" s="56"/>
      <c r="AE9" s="56"/>
      <c r="AF9" s="56"/>
      <c r="AG9" s="56"/>
      <c r="AH9" s="56"/>
    </row>
    <row r="10" spans="3:34" ht="20.100000000000001" customHeight="1">
      <c r="C10" s="169" t="s">
        <v>50</v>
      </c>
      <c r="D10" s="170">
        <v>1206.0672747599999</v>
      </c>
      <c r="E10" s="170">
        <v>1427.03921068</v>
      </c>
      <c r="F10" s="171">
        <v>1408.6532958099999</v>
      </c>
      <c r="G10" s="171">
        <v>1612.4394062899999</v>
      </c>
      <c r="H10" s="171">
        <v>1640.4077212299994</v>
      </c>
      <c r="I10" s="171">
        <v>1678.9350609200001</v>
      </c>
      <c r="J10" s="171">
        <v>1988.7772208400004</v>
      </c>
      <c r="K10" s="171">
        <v>1937.3332947700005</v>
      </c>
      <c r="L10" s="171">
        <v>1953.8771091000003</v>
      </c>
      <c r="M10" s="171">
        <v>2352.916068811593</v>
      </c>
      <c r="N10" s="171">
        <v>2561.3796707999986</v>
      </c>
      <c r="Q10" s="172"/>
      <c r="R10" s="171"/>
      <c r="T10" s="166"/>
      <c r="U10" s="56"/>
      <c r="V10" s="56"/>
      <c r="W10" s="56"/>
      <c r="X10" s="56"/>
      <c r="Y10" s="166"/>
      <c r="Z10" s="166"/>
      <c r="AD10" s="56"/>
      <c r="AE10" s="56"/>
      <c r="AF10" s="56"/>
      <c r="AG10" s="56"/>
      <c r="AH10" s="56"/>
    </row>
    <row r="11" spans="3:34" ht="20.100000000000001" customHeight="1">
      <c r="C11" s="169" t="s">
        <v>51</v>
      </c>
      <c r="D11" s="170">
        <v>681.53515164000009</v>
      </c>
      <c r="E11" s="170">
        <v>750.16939403000003</v>
      </c>
      <c r="F11" s="171">
        <v>969.24273544000005</v>
      </c>
      <c r="G11" s="171">
        <v>1579.3647179199997</v>
      </c>
      <c r="H11" s="171">
        <v>1690.2225842299999</v>
      </c>
      <c r="I11" s="171">
        <v>2036.20376958</v>
      </c>
      <c r="J11" s="171">
        <v>2142.8507734200002</v>
      </c>
      <c r="K11" s="171">
        <v>2706.0784400000007</v>
      </c>
      <c r="L11" s="171">
        <v>2818.9515157500009</v>
      </c>
      <c r="M11" s="171">
        <v>2839.4053137284604</v>
      </c>
      <c r="N11" s="171">
        <v>3086.674088109999</v>
      </c>
      <c r="Q11" s="171"/>
      <c r="R11" s="171"/>
      <c r="T11" s="166"/>
      <c r="U11" s="56"/>
      <c r="V11" s="56"/>
      <c r="W11" s="56"/>
      <c r="X11" s="56"/>
    </row>
    <row r="12" spans="3:34" ht="19.5" customHeight="1">
      <c r="C12" s="169"/>
      <c r="D12" s="170"/>
      <c r="E12" s="170"/>
      <c r="F12" s="171"/>
      <c r="G12" s="172">
        <f>G11/G9</f>
        <v>0.49481880981995002</v>
      </c>
      <c r="H12" s="172">
        <f>H11/H9</f>
        <v>0.50747829366086317</v>
      </c>
      <c r="I12" s="172">
        <f>I11/I9</f>
        <v>0.54808282071815839</v>
      </c>
      <c r="J12" s="172">
        <f>J11/J9</f>
        <v>0.51864562259647429</v>
      </c>
      <c r="K12" s="173">
        <f>K11/K9</f>
        <v>0.58277805083206535</v>
      </c>
      <c r="L12" s="173">
        <v>0.59062491811940843</v>
      </c>
      <c r="M12" s="173">
        <v>0.54684698895495565</v>
      </c>
      <c r="N12" s="173">
        <v>0.5465022501318556</v>
      </c>
      <c r="Q12" s="173"/>
      <c r="R12" s="173"/>
      <c r="U12" s="166"/>
    </row>
    <row r="13" spans="3:34" ht="20.100000000000001" customHeight="1">
      <c r="C13" s="169"/>
      <c r="D13" s="174"/>
      <c r="E13" s="174"/>
      <c r="F13" s="174"/>
      <c r="G13" s="172">
        <f>G10/G9</f>
        <v>0.50518119018005003</v>
      </c>
      <c r="H13" s="172">
        <f>H10/H9</f>
        <v>0.49252170633913683</v>
      </c>
      <c r="I13" s="172">
        <f>I10/I9</f>
        <v>0.45191717928184166</v>
      </c>
      <c r="J13" s="172">
        <f>J10/J9</f>
        <v>0.48135437740352577</v>
      </c>
      <c r="K13" s="173">
        <f>K10/K9</f>
        <v>0.41722194916793459</v>
      </c>
      <c r="L13" s="173">
        <v>0.40937508188059146</v>
      </c>
      <c r="M13" s="173">
        <v>0.45315301104504441</v>
      </c>
      <c r="N13" s="173">
        <v>0.45349774986814434</v>
      </c>
      <c r="Q13" s="311"/>
      <c r="R13" s="173"/>
      <c r="T13" s="169"/>
      <c r="U13" s="166"/>
    </row>
    <row r="14" spans="3:34" ht="20.100000000000001" customHeight="1">
      <c r="C14" s="53" t="s">
        <v>52</v>
      </c>
      <c r="D14" s="167">
        <v>1887.6024247400001</v>
      </c>
      <c r="E14" s="167">
        <v>2177.20860447</v>
      </c>
      <c r="F14" s="168">
        <v>2377.8960306699996</v>
      </c>
      <c r="G14" s="168">
        <v>3191.8041244799997</v>
      </c>
      <c r="H14" s="168">
        <v>3330.6303030000004</v>
      </c>
      <c r="I14" s="168">
        <v>3715.1388284600002</v>
      </c>
      <c r="J14" s="168">
        <v>4131.6279933799988</v>
      </c>
      <c r="K14" s="168">
        <v>4643.4117357000005</v>
      </c>
      <c r="L14" s="168">
        <v>4772.8282062700009</v>
      </c>
      <c r="M14" s="168">
        <v>5192.3213828300541</v>
      </c>
      <c r="N14" s="168">
        <v>5648.053758619998</v>
      </c>
      <c r="Q14" s="168"/>
      <c r="R14" s="168"/>
      <c r="S14" s="169"/>
      <c r="T14" s="169"/>
      <c r="U14" s="166"/>
    </row>
    <row r="15" spans="3:34" ht="20.100000000000001" customHeight="1">
      <c r="C15" s="169" t="s">
        <v>53</v>
      </c>
      <c r="D15" s="170">
        <v>737.06782945000032</v>
      </c>
      <c r="E15" s="170">
        <v>794.54962219999982</v>
      </c>
      <c r="F15" s="170">
        <v>875.24547988000018</v>
      </c>
      <c r="G15" s="175">
        <v>1144.34771589</v>
      </c>
      <c r="H15" s="175">
        <v>1220.2571449900001</v>
      </c>
      <c r="I15" s="175">
        <v>1441.3128017800002</v>
      </c>
      <c r="J15" s="175">
        <v>1603.5186674500003</v>
      </c>
      <c r="K15" s="175">
        <v>1769.6934617800002</v>
      </c>
      <c r="L15" s="175">
        <v>1900.0269609200002</v>
      </c>
      <c r="M15" s="175">
        <v>2074.3047549384601</v>
      </c>
      <c r="N15" s="175">
        <v>2170.0621667700007</v>
      </c>
      <c r="P15" s="86"/>
      <c r="Q15" s="175"/>
      <c r="R15" s="175"/>
      <c r="S15" s="56"/>
      <c r="T15" s="169"/>
      <c r="U15" s="166"/>
    </row>
    <row r="16" spans="3:34" ht="20.100000000000001" customHeight="1">
      <c r="C16" s="169" t="s">
        <v>54</v>
      </c>
      <c r="D16" s="170">
        <v>1150.5345952899997</v>
      </c>
      <c r="E16" s="170">
        <v>1382.6589822699998</v>
      </c>
      <c r="F16" s="170">
        <v>1502.6505507899997</v>
      </c>
      <c r="G16" s="175">
        <v>2047.4564085899997</v>
      </c>
      <c r="H16" s="175">
        <v>2110.3731580100002</v>
      </c>
      <c r="I16" s="175">
        <v>2273.8260266799998</v>
      </c>
      <c r="J16" s="175">
        <v>2528.1093259299992</v>
      </c>
      <c r="K16" s="175">
        <v>2845.01858008</v>
      </c>
      <c r="L16" s="175">
        <v>2872.8012453500005</v>
      </c>
      <c r="M16" s="175">
        <v>3118.016627891594</v>
      </c>
      <c r="N16" s="175">
        <v>3477.9915918499983</v>
      </c>
      <c r="P16" s="86"/>
      <c r="Q16" s="175"/>
      <c r="R16" s="175"/>
      <c r="S16" s="56"/>
      <c r="T16" s="169"/>
      <c r="U16" s="166"/>
    </row>
    <row r="17" spans="3:28" ht="20.100000000000001" customHeight="1">
      <c r="C17" s="169"/>
      <c r="D17" s="175"/>
      <c r="E17" s="175"/>
      <c r="F17" s="175"/>
      <c r="G17" s="310"/>
      <c r="H17" s="310"/>
      <c r="I17" s="310"/>
      <c r="J17" s="310"/>
      <c r="K17" s="310"/>
      <c r="L17" s="310"/>
      <c r="M17" s="310"/>
      <c r="N17" s="310"/>
      <c r="Q17" s="175"/>
      <c r="R17" s="175"/>
      <c r="S17" s="56"/>
      <c r="T17" s="166"/>
      <c r="U17" s="166"/>
    </row>
    <row r="18" spans="3:28" ht="20.100000000000001" customHeight="1">
      <c r="C18" s="169"/>
      <c r="D18" s="176"/>
      <c r="E18" s="176"/>
      <c r="F18" s="176"/>
      <c r="G18" s="176"/>
      <c r="H18" s="176"/>
      <c r="I18" s="176"/>
      <c r="J18" s="176"/>
      <c r="K18" s="176"/>
      <c r="L18" s="176"/>
      <c r="M18" s="176"/>
      <c r="N18" s="176"/>
      <c r="Q18" s="176"/>
      <c r="R18" s="176"/>
      <c r="S18" s="56"/>
      <c r="T18" s="166"/>
    </row>
    <row r="19" spans="3:28" ht="20.100000000000001" customHeight="1">
      <c r="C19" s="53" t="s">
        <v>55</v>
      </c>
      <c r="D19" s="167">
        <v>1887.6024247400001</v>
      </c>
      <c r="E19" s="167">
        <v>2177.20860447</v>
      </c>
      <c r="F19" s="168">
        <v>2377.8960306699996</v>
      </c>
      <c r="G19" s="168">
        <v>3191.8041244799997</v>
      </c>
      <c r="H19" s="168">
        <v>3330.6303030000004</v>
      </c>
      <c r="I19" s="168">
        <v>3715.1388284600002</v>
      </c>
      <c r="J19" s="168">
        <v>4131.6279933799988</v>
      </c>
      <c r="K19" s="168">
        <v>4643.3312074100004</v>
      </c>
      <c r="L19" s="168">
        <v>4772.8293964400009</v>
      </c>
      <c r="M19" s="168">
        <v>5192.3213825400535</v>
      </c>
      <c r="N19" s="168">
        <v>5648.1294483800011</v>
      </c>
      <c r="P19" s="56"/>
      <c r="Q19" s="168"/>
      <c r="R19" s="168"/>
      <c r="V19" s="166"/>
      <c r="W19" s="123"/>
      <c r="X19" s="123"/>
      <c r="Y19" s="112"/>
      <c r="Z19" s="112"/>
      <c r="AA19" s="123"/>
      <c r="AB19" s="123"/>
    </row>
    <row r="20" spans="3:28" ht="20.100000000000001" customHeight="1">
      <c r="C20" s="169" t="s">
        <v>205</v>
      </c>
      <c r="D20" s="170">
        <v>320.70078113000017</v>
      </c>
      <c r="E20" s="170">
        <v>434.10926957999993</v>
      </c>
      <c r="F20" s="170">
        <v>496.69293532999995</v>
      </c>
      <c r="G20" s="175">
        <v>535.10351709000008</v>
      </c>
      <c r="H20" s="175">
        <v>505.7486229000001</v>
      </c>
      <c r="I20" s="175">
        <v>500.01554651000009</v>
      </c>
      <c r="J20" s="175">
        <v>702.21703015000003</v>
      </c>
      <c r="K20" s="175">
        <v>677.44385625999996</v>
      </c>
      <c r="L20" s="175">
        <v>592.16507552000007</v>
      </c>
      <c r="M20" s="175">
        <v>731.01523373159398</v>
      </c>
      <c r="N20" s="175">
        <v>818.90703172000008</v>
      </c>
      <c r="P20" s="86"/>
      <c r="Q20" s="175"/>
      <c r="R20" s="175"/>
      <c r="S20" s="175"/>
      <c r="T20" s="175"/>
      <c r="U20" s="175"/>
      <c r="V20" s="175"/>
      <c r="W20" s="175"/>
      <c r="X20" s="175"/>
      <c r="Y20" s="316"/>
      <c r="Z20" s="166"/>
      <c r="AA20" s="123"/>
      <c r="AB20" s="123"/>
    </row>
    <row r="21" spans="3:28" ht="20.100000000000001" customHeight="1">
      <c r="C21" s="169" t="s">
        <v>185</v>
      </c>
      <c r="D21" s="170">
        <v>227.72261777</v>
      </c>
      <c r="E21" s="170">
        <v>266.82107987000001</v>
      </c>
      <c r="F21" s="170">
        <v>302.11129363000003</v>
      </c>
      <c r="G21" s="175">
        <v>651.80694313000004</v>
      </c>
      <c r="H21" s="175">
        <v>669.45606652000004</v>
      </c>
      <c r="I21" s="175">
        <v>696.24376379</v>
      </c>
      <c r="J21" s="175">
        <v>671.92482502000007</v>
      </c>
      <c r="K21" s="175">
        <v>998.5091782500001</v>
      </c>
      <c r="L21" s="175">
        <v>980.54587708000008</v>
      </c>
      <c r="M21" s="175">
        <v>877.86888562999991</v>
      </c>
      <c r="N21" s="175">
        <v>894.02234783999995</v>
      </c>
      <c r="P21" s="86"/>
      <c r="Q21" s="175"/>
      <c r="R21" s="175"/>
      <c r="S21" s="175"/>
      <c r="T21" s="175"/>
      <c r="U21" s="175"/>
      <c r="V21" s="175"/>
      <c r="W21" s="175"/>
      <c r="X21" s="175"/>
      <c r="Y21" s="316"/>
      <c r="Z21" s="166"/>
      <c r="AA21" s="123"/>
      <c r="AB21" s="123"/>
    </row>
    <row r="22" spans="3:28" ht="20.100000000000001" customHeight="1">
      <c r="C22" s="169" t="s">
        <v>206</v>
      </c>
      <c r="D22" s="170">
        <v>885.71745623999993</v>
      </c>
      <c r="E22" s="170">
        <v>993.33378673000004</v>
      </c>
      <c r="F22" s="170">
        <v>911.73047918999919</v>
      </c>
      <c r="G22" s="175">
        <v>1077.3358833399998</v>
      </c>
      <c r="H22" s="175">
        <v>1134.6590970800003</v>
      </c>
      <c r="I22" s="175">
        <v>1178.80933226</v>
      </c>
      <c r="J22" s="175">
        <v>1286.5601946399991</v>
      </c>
      <c r="K22" s="175">
        <v>1259.8088954299999</v>
      </c>
      <c r="L22" s="175">
        <v>1361.7128051500006</v>
      </c>
      <c r="M22" s="175">
        <v>1622</v>
      </c>
      <c r="N22" s="175">
        <v>1742.4383019700003</v>
      </c>
      <c r="P22" s="86"/>
      <c r="Q22" s="175"/>
      <c r="R22" s="175"/>
      <c r="S22" s="175"/>
      <c r="T22" s="175"/>
      <c r="U22" s="175"/>
      <c r="V22" s="175"/>
      <c r="W22" s="175"/>
      <c r="X22" s="175"/>
      <c r="Y22" s="166"/>
      <c r="Z22" s="166"/>
      <c r="AA22" s="123"/>
      <c r="AB22" s="123"/>
    </row>
    <row r="23" spans="3:28" ht="20.100000000000001" customHeight="1">
      <c r="C23" s="169" t="s">
        <v>56</v>
      </c>
      <c r="D23" s="170">
        <v>453.4615695999999</v>
      </c>
      <c r="E23" s="170">
        <v>482.94446828999992</v>
      </c>
      <c r="F23" s="170">
        <v>667.36132252000016</v>
      </c>
      <c r="G23" s="175">
        <v>927.55778091999991</v>
      </c>
      <c r="H23" s="175">
        <v>1020.7665165</v>
      </c>
      <c r="I23" s="175">
        <v>1339.96000306</v>
      </c>
      <c r="J23" s="175">
        <v>1470.9259435699998</v>
      </c>
      <c r="K23" s="175">
        <v>1707.5692774699999</v>
      </c>
      <c r="L23" s="175">
        <v>1838.4056386900002</v>
      </c>
      <c r="M23" s="175">
        <v>1961.5364234084593</v>
      </c>
      <c r="N23" s="175">
        <v>2192.7617668500006</v>
      </c>
      <c r="P23" s="86"/>
      <c r="Q23" s="175"/>
      <c r="R23" s="175"/>
      <c r="S23" s="56"/>
      <c r="T23" s="169"/>
      <c r="U23" s="166"/>
      <c r="V23" s="166"/>
      <c r="W23" s="166"/>
      <c r="X23" s="166"/>
      <c r="Y23" s="166"/>
      <c r="Z23" s="112"/>
      <c r="AA23" s="123"/>
    </row>
    <row r="24" spans="3:28" ht="18" customHeight="1">
      <c r="C24" s="169"/>
      <c r="D24" s="176"/>
      <c r="E24" s="166"/>
      <c r="F24" s="166"/>
      <c r="G24" s="166"/>
      <c r="H24" s="166"/>
      <c r="I24" s="86"/>
      <c r="J24" s="86"/>
      <c r="K24" s="177"/>
      <c r="L24" s="177"/>
      <c r="M24" s="177"/>
      <c r="N24" s="177"/>
      <c r="Q24" s="177"/>
      <c r="R24" s="177"/>
      <c r="W24" s="123"/>
      <c r="X24" s="123"/>
      <c r="Y24" s="123"/>
      <c r="Z24" s="123"/>
      <c r="AA24" s="123"/>
      <c r="AB24" s="123"/>
    </row>
    <row r="25" spans="3:28" ht="20.100000000000001" customHeight="1">
      <c r="C25" s="53" t="s">
        <v>57</v>
      </c>
      <c r="D25" s="168">
        <f>D28+D29+D30+D31</f>
        <v>1752.9055462639819</v>
      </c>
      <c r="E25" s="168">
        <f t="shared" ref="E25:I25" si="0">E28+E29+E30+E31</f>
        <v>2262.5016269987582</v>
      </c>
      <c r="F25" s="168">
        <f t="shared" si="0"/>
        <v>2536.7015470090496</v>
      </c>
      <c r="G25" s="168">
        <f t="shared" si="0"/>
        <v>3329.3968987494718</v>
      </c>
      <c r="H25" s="168">
        <f t="shared" si="0"/>
        <v>3565.6031353142766</v>
      </c>
      <c r="I25" s="168">
        <f t="shared" si="0"/>
        <v>3680.9077988491936</v>
      </c>
      <c r="J25" s="168">
        <v>3968.3735780314319</v>
      </c>
      <c r="K25" s="168">
        <v>4151.7371509127852</v>
      </c>
      <c r="L25" s="168">
        <f>SUM(L28:L31)</f>
        <v>4307.7920496509369</v>
      </c>
      <c r="M25" s="168">
        <f>SUM(M28:M31)</f>
        <v>4747.0551726426329</v>
      </c>
      <c r="N25" s="168">
        <v>5135</v>
      </c>
      <c r="P25" s="86"/>
      <c r="Q25" s="269"/>
      <c r="R25" s="279"/>
      <c r="T25" s="56"/>
      <c r="U25" s="49"/>
      <c r="V25" s="49"/>
      <c r="W25" s="112"/>
      <c r="X25" s="112"/>
      <c r="Y25" s="112"/>
      <c r="Z25" s="112"/>
      <c r="AA25" s="123"/>
    </row>
    <row r="26" spans="3:28" ht="20.100000000000001" customHeight="1">
      <c r="C26" s="169"/>
      <c r="D26" s="178"/>
      <c r="E26" s="179"/>
      <c r="F26" s="179"/>
      <c r="G26" s="179"/>
      <c r="H26" s="179"/>
      <c r="I26" s="171"/>
      <c r="J26" s="171"/>
      <c r="K26" s="175"/>
      <c r="L26" s="171"/>
      <c r="M26" s="171"/>
      <c r="N26" s="171"/>
      <c r="Q26" s="171"/>
      <c r="R26" s="171"/>
      <c r="S26" s="56"/>
      <c r="T26" s="169"/>
      <c r="U26" s="49"/>
      <c r="V26" s="49"/>
      <c r="W26" s="56"/>
      <c r="X26" s="56"/>
      <c r="Y26" s="56"/>
    </row>
    <row r="27" spans="3:28" ht="20.100000000000001" customHeight="1">
      <c r="C27" s="169"/>
      <c r="D27" s="178"/>
      <c r="E27" s="179"/>
      <c r="F27" s="179"/>
      <c r="G27" s="179"/>
      <c r="H27" s="179"/>
      <c r="I27" s="179"/>
      <c r="J27" s="179"/>
      <c r="K27" s="179"/>
      <c r="L27" s="179"/>
      <c r="M27" s="179"/>
      <c r="N27" s="179"/>
      <c r="Q27" s="179"/>
      <c r="R27" s="179"/>
      <c r="S27" s="166"/>
      <c r="T27" s="169"/>
      <c r="U27" s="49"/>
      <c r="V27" s="49"/>
    </row>
    <row r="28" spans="3:28" ht="20.100000000000001" customHeight="1">
      <c r="C28" s="169" t="s">
        <v>22</v>
      </c>
      <c r="D28" s="171">
        <v>102.1786849229</v>
      </c>
      <c r="E28" s="171">
        <v>114.39403433980002</v>
      </c>
      <c r="F28" s="171">
        <v>148.87078167589999</v>
      </c>
      <c r="G28" s="171">
        <v>194.16135636619998</v>
      </c>
      <c r="H28" s="171">
        <v>208.20234687119995</v>
      </c>
      <c r="I28" s="171">
        <v>239.08861678050002</v>
      </c>
      <c r="J28" s="171">
        <v>257.40111688179996</v>
      </c>
      <c r="K28" s="171">
        <v>294.56635025979989</v>
      </c>
      <c r="L28" s="171">
        <v>355.75271609890001</v>
      </c>
      <c r="M28" s="171">
        <v>414.75445732569995</v>
      </c>
      <c r="N28" s="171">
        <v>487</v>
      </c>
      <c r="P28" s="86"/>
      <c r="Q28" s="171"/>
      <c r="R28" s="171"/>
      <c r="S28" s="171"/>
      <c r="T28" s="169"/>
      <c r="U28" s="49"/>
      <c r="V28" s="122"/>
    </row>
    <row r="29" spans="3:28" ht="20.100000000000001" customHeight="1">
      <c r="C29" s="169" t="s">
        <v>58</v>
      </c>
      <c r="D29" s="171">
        <v>150.60763418899998</v>
      </c>
      <c r="E29" s="171">
        <v>303.27286042409997</v>
      </c>
      <c r="F29" s="171">
        <v>355.89473380629988</v>
      </c>
      <c r="G29" s="171">
        <v>475.75017386889994</v>
      </c>
      <c r="H29" s="171">
        <v>520.99019876450006</v>
      </c>
      <c r="I29" s="171">
        <v>579.15361627640016</v>
      </c>
      <c r="J29" s="171">
        <v>634.86942453290021</v>
      </c>
      <c r="K29" s="171">
        <v>616.28977504760007</v>
      </c>
      <c r="L29" s="171">
        <v>566.48300168849983</v>
      </c>
      <c r="M29" s="171">
        <v>395.23832100730004</v>
      </c>
      <c r="N29" s="171">
        <v>333</v>
      </c>
      <c r="P29" s="86"/>
      <c r="Q29" s="171"/>
      <c r="R29" s="169"/>
      <c r="S29" s="166"/>
      <c r="T29" s="169"/>
      <c r="U29" s="49"/>
      <c r="W29" s="166"/>
      <c r="X29" s="166"/>
      <c r="Y29" s="166"/>
      <c r="Z29" s="166"/>
      <c r="AA29" s="166"/>
      <c r="AB29" s="166"/>
    </row>
    <row r="30" spans="3:28" ht="20.100000000000001" customHeight="1">
      <c r="C30" s="169" t="s">
        <v>59</v>
      </c>
      <c r="D30" s="170">
        <v>1409.4740179914975</v>
      </c>
      <c r="E30" s="171">
        <v>1736.2999334851859</v>
      </c>
      <c r="F30" s="171">
        <v>1916.0627943386248</v>
      </c>
      <c r="G30" s="171">
        <v>2492.2571711105211</v>
      </c>
      <c r="H30" s="171">
        <v>2691.0916503104281</v>
      </c>
      <c r="I30" s="171">
        <v>2697.1259999098124</v>
      </c>
      <c r="J30" s="171">
        <v>2910.1311880669059</v>
      </c>
      <c r="K30" s="171">
        <v>3045.4192216053852</v>
      </c>
      <c r="L30" s="171">
        <v>3200.0395343712294</v>
      </c>
      <c r="M30" s="171">
        <v>3756</v>
      </c>
      <c r="N30" s="171">
        <v>4141</v>
      </c>
      <c r="P30" s="86"/>
      <c r="Q30" s="171"/>
      <c r="R30" s="169"/>
      <c r="S30" s="166"/>
      <c r="U30" s="122"/>
      <c r="W30" s="166"/>
      <c r="X30" s="166"/>
      <c r="Y30" s="166"/>
      <c r="Z30" s="166"/>
      <c r="AA30" s="166"/>
      <c r="AB30" s="166"/>
    </row>
    <row r="31" spans="3:28" ht="20.100000000000001" customHeight="1">
      <c r="C31" s="169" t="s">
        <v>6</v>
      </c>
      <c r="D31" s="170">
        <v>90.645209160584585</v>
      </c>
      <c r="E31" s="171">
        <v>108.53479874967249</v>
      </c>
      <c r="F31" s="171">
        <v>115.87323718822469</v>
      </c>
      <c r="G31" s="171">
        <v>167.22819740385037</v>
      </c>
      <c r="H31" s="171">
        <v>145.31893936814831</v>
      </c>
      <c r="I31" s="171">
        <v>165.53956588248084</v>
      </c>
      <c r="J31" s="171">
        <v>165.97184854982623</v>
      </c>
      <c r="K31" s="171">
        <v>195.461804</v>
      </c>
      <c r="L31" s="171">
        <v>185.51679749230755</v>
      </c>
      <c r="M31" s="171">
        <v>181.06239430963217</v>
      </c>
      <c r="N31" s="171">
        <v>174</v>
      </c>
      <c r="P31" s="86"/>
      <c r="Q31" s="171"/>
      <c r="R31" s="169"/>
      <c r="S31" s="166"/>
      <c r="W31" s="166"/>
      <c r="X31" s="166"/>
      <c r="Y31" s="166"/>
      <c r="Z31" s="166"/>
      <c r="AA31" s="166"/>
      <c r="AB31" s="166"/>
    </row>
    <row r="32" spans="3:28" ht="20.100000000000001" customHeight="1">
      <c r="C32" s="169"/>
      <c r="D32" s="180"/>
      <c r="E32" s="166"/>
      <c r="F32" s="166"/>
      <c r="G32" s="166"/>
      <c r="H32" s="166"/>
      <c r="I32" s="166"/>
      <c r="J32" s="166"/>
      <c r="K32" s="166"/>
      <c r="L32" s="166"/>
      <c r="M32" s="166"/>
      <c r="N32" s="166"/>
      <c r="Q32" s="166"/>
      <c r="R32" s="169"/>
      <c r="S32" s="166"/>
      <c r="W32" s="166"/>
      <c r="X32" s="166"/>
      <c r="Y32" s="166"/>
      <c r="Z32" s="166"/>
      <c r="AA32" s="166"/>
      <c r="AB32" s="166"/>
    </row>
    <row r="33" spans="3:28" ht="20.100000000000001" customHeight="1">
      <c r="C33" s="53" t="s">
        <v>60</v>
      </c>
      <c r="D33" s="167">
        <v>3619.6979710039823</v>
      </c>
      <c r="E33" s="167">
        <v>4415.7982314687579</v>
      </c>
      <c r="F33" s="167">
        <v>4888.0665776790493</v>
      </c>
      <c r="G33" s="168">
        <v>6491.3780232294712</v>
      </c>
      <c r="H33" s="168">
        <v>6861.610440774275</v>
      </c>
      <c r="I33" s="168">
        <f>+I25+I19</f>
        <v>7396.0466273091934</v>
      </c>
      <c r="J33" s="168">
        <v>8100.0015722914322</v>
      </c>
      <c r="K33" s="168">
        <v>8795.1488856827855</v>
      </c>
      <c r="L33" s="168">
        <f>L25+L14</f>
        <v>9080.6202559209378</v>
      </c>
      <c r="M33" s="168">
        <v>10131.11141700159</v>
      </c>
      <c r="N33" s="168">
        <v>10783.129448380001</v>
      </c>
      <c r="Q33" s="168"/>
      <c r="R33" s="168"/>
      <c r="S33" s="166"/>
    </row>
    <row r="34" spans="3:28">
      <c r="C34" s="169"/>
      <c r="W34" s="166"/>
      <c r="X34" s="166"/>
      <c r="Y34" s="166"/>
      <c r="Z34" s="166"/>
      <c r="AA34" s="166"/>
      <c r="AB34" s="166"/>
    </row>
    <row r="35" spans="3:28">
      <c r="C35" s="169" t="s">
        <v>186</v>
      </c>
      <c r="D35" s="181">
        <v>1.5E-3</v>
      </c>
      <c r="E35" s="181">
        <v>2.0999999999999999E-3</v>
      </c>
      <c r="F35" s="181">
        <v>4.8999999999999998E-3</v>
      </c>
      <c r="G35" s="181">
        <v>1.2999999999999999E-2</v>
      </c>
      <c r="H35" s="181">
        <v>1.43E-2</v>
      </c>
      <c r="I35" s="181">
        <v>1.6291540552743188E-2</v>
      </c>
      <c r="J35" s="181">
        <v>1.6782801738853593E-2</v>
      </c>
      <c r="K35" s="181">
        <v>1.6171394799920882E-2</v>
      </c>
      <c r="L35" s="181">
        <v>1.4655087711678954E-2</v>
      </c>
      <c r="M35" s="181">
        <v>1.2198218328809121E-2</v>
      </c>
      <c r="N35" s="181">
        <v>1.069710087476596E-2</v>
      </c>
      <c r="Q35" s="181"/>
      <c r="R35" s="181"/>
    </row>
    <row r="36" spans="3:28">
      <c r="C36" s="169"/>
      <c r="D36" s="181"/>
      <c r="E36" s="181"/>
      <c r="F36" s="181"/>
      <c r="G36" s="181"/>
      <c r="H36" s="181"/>
      <c r="I36" s="181"/>
      <c r="J36" s="181"/>
      <c r="K36" s="181"/>
      <c r="L36" s="181"/>
      <c r="M36" s="181"/>
      <c r="N36" s="181"/>
      <c r="Q36" s="181"/>
      <c r="R36" s="181"/>
    </row>
    <row r="37" spans="3:28">
      <c r="D37" s="181"/>
      <c r="E37" s="181"/>
      <c r="F37" s="181"/>
      <c r="G37" s="181"/>
      <c r="H37" s="181"/>
      <c r="I37" s="181"/>
      <c r="J37" s="181"/>
      <c r="K37" s="181"/>
      <c r="L37" s="181"/>
      <c r="M37" s="181"/>
      <c r="N37" s="181"/>
      <c r="Q37" s="181"/>
      <c r="R37" s="181"/>
    </row>
    <row r="38" spans="3:28">
      <c r="C38" s="93"/>
      <c r="D38" s="93"/>
      <c r="G38" s="169"/>
      <c r="H38" s="56"/>
      <c r="I38" s="56"/>
      <c r="J38" s="56"/>
      <c r="K38" s="56"/>
      <c r="L38" s="56"/>
      <c r="M38" s="56"/>
      <c r="N38" s="56"/>
      <c r="Q38" s="56"/>
      <c r="R38" s="56"/>
    </row>
    <row r="39" spans="3:28">
      <c r="C39" s="169"/>
      <c r="G39" s="169"/>
      <c r="H39" s="56"/>
      <c r="I39" s="56"/>
      <c r="J39" s="56"/>
      <c r="K39" s="56"/>
      <c r="L39" s="56"/>
      <c r="M39" s="56"/>
      <c r="N39" s="56"/>
      <c r="O39" s="56"/>
      <c r="P39" s="56"/>
      <c r="Q39" s="56"/>
      <c r="R39" s="56"/>
      <c r="T39" s="165"/>
      <c r="U39" s="165"/>
      <c r="V39" s="165"/>
      <c r="W39" s="165"/>
      <c r="X39" s="165"/>
    </row>
    <row r="40" spans="3:28">
      <c r="C40" s="169"/>
      <c r="G40" s="169"/>
      <c r="H40" s="56"/>
      <c r="I40" s="56"/>
      <c r="J40" s="56"/>
      <c r="K40" s="56"/>
      <c r="L40" s="56"/>
      <c r="M40" s="56"/>
      <c r="N40" s="56"/>
      <c r="O40" s="56"/>
      <c r="P40" s="56"/>
      <c r="Q40" s="56"/>
      <c r="R40" s="56"/>
      <c r="T40" s="49"/>
      <c r="U40" s="49"/>
      <c r="V40" s="49"/>
      <c r="W40" s="49"/>
      <c r="X40" s="49"/>
    </row>
    <row r="41" spans="3:28">
      <c r="C41" s="169"/>
      <c r="G41" s="56"/>
      <c r="H41" s="56"/>
      <c r="I41" s="56"/>
      <c r="J41" s="56"/>
      <c r="K41" s="56"/>
      <c r="L41" s="56"/>
      <c r="M41" s="56"/>
      <c r="N41" s="56"/>
      <c r="S41" s="169"/>
      <c r="T41" s="49"/>
      <c r="U41" s="49"/>
      <c r="V41" s="49"/>
      <c r="W41" s="49"/>
      <c r="X41" s="49"/>
    </row>
    <row r="42" spans="3:28">
      <c r="I42" s="166"/>
      <c r="J42" s="166"/>
      <c r="K42" s="166"/>
      <c r="L42" s="166"/>
      <c r="M42" s="166"/>
      <c r="N42" s="166"/>
      <c r="S42" s="169"/>
      <c r="T42" s="49"/>
      <c r="U42" s="49"/>
      <c r="V42" s="49"/>
      <c r="W42" s="49"/>
      <c r="X42" s="49"/>
    </row>
    <row r="43" spans="3:28">
      <c r="S43" s="169"/>
      <c r="T43" s="49"/>
      <c r="U43" s="49"/>
      <c r="V43" s="49"/>
      <c r="W43" s="49"/>
      <c r="X43" s="49"/>
    </row>
    <row r="44" spans="3:28">
      <c r="S44" s="169"/>
      <c r="T44" s="49"/>
      <c r="U44" s="49"/>
      <c r="V44" s="49"/>
      <c r="W44" s="49"/>
      <c r="X44" s="49"/>
    </row>
    <row r="45" spans="3:28">
      <c r="T45" s="122"/>
      <c r="U45" s="122"/>
      <c r="V45" s="122"/>
      <c r="W45" s="122"/>
      <c r="X45" s="122"/>
    </row>
    <row r="46" spans="3:28">
      <c r="I46" s="56"/>
      <c r="S46" s="169"/>
      <c r="T46" s="122"/>
      <c r="U46" s="122"/>
      <c r="V46" s="122"/>
      <c r="W46" s="122"/>
      <c r="X46" s="122"/>
    </row>
    <row r="47" spans="3:28">
      <c r="I47" s="56"/>
      <c r="M47" s="312"/>
      <c r="S47" s="169"/>
      <c r="T47" s="122"/>
      <c r="U47" s="122"/>
      <c r="V47" s="122"/>
      <c r="W47" s="122"/>
      <c r="X47" s="122"/>
    </row>
    <row r="48" spans="3:28">
      <c r="I48" s="56"/>
      <c r="M48" s="312"/>
      <c r="T48" s="122"/>
      <c r="U48" s="122"/>
      <c r="V48" s="122"/>
      <c r="W48" s="122"/>
      <c r="X48" s="122"/>
    </row>
    <row r="49" spans="3:23">
      <c r="I49" s="56"/>
      <c r="M49" s="312"/>
    </row>
    <row r="50" spans="3:23">
      <c r="I50" s="112"/>
      <c r="M50" s="312"/>
      <c r="U50" s="166"/>
      <c r="V50" s="166"/>
      <c r="W50" s="166"/>
    </row>
    <row r="51" spans="3:23">
      <c r="M51" s="312"/>
      <c r="T51" s="169"/>
      <c r="U51" s="171"/>
      <c r="V51" s="171"/>
      <c r="W51" s="171"/>
    </row>
    <row r="52" spans="3:23">
      <c r="M52" s="312"/>
      <c r="T52" s="169"/>
      <c r="U52" s="171"/>
      <c r="V52" s="171"/>
      <c r="W52" s="171"/>
    </row>
    <row r="53" spans="3:23">
      <c r="T53" s="169"/>
      <c r="U53" s="171"/>
      <c r="V53" s="171"/>
      <c r="W53" s="171"/>
    </row>
    <row r="54" spans="3:23">
      <c r="T54" s="169"/>
      <c r="U54" s="171"/>
      <c r="V54" s="171"/>
      <c r="W54" s="171"/>
    </row>
    <row r="57" spans="3:23">
      <c r="F57" s="169"/>
    </row>
    <row r="58" spans="3:23">
      <c r="F58" s="169"/>
      <c r="V58" s="80"/>
    </row>
    <row r="59" spans="3:23">
      <c r="F59" s="169"/>
      <c r="V59" s="80"/>
    </row>
    <row r="60" spans="3:23">
      <c r="F60" s="169"/>
      <c r="V60" s="80"/>
    </row>
    <row r="61" spans="3:23">
      <c r="V61" s="80"/>
    </row>
    <row r="62" spans="3:23">
      <c r="C62" s="182"/>
      <c r="D62" s="182"/>
      <c r="E62" s="182"/>
      <c r="F62" s="182"/>
      <c r="G62" s="182"/>
      <c r="H62" s="182"/>
      <c r="I62" s="182"/>
      <c r="J62" s="182"/>
      <c r="K62" s="182"/>
      <c r="L62" s="182"/>
      <c r="M62" s="182"/>
      <c r="N62" s="182"/>
      <c r="O62" s="182"/>
      <c r="P62" s="182"/>
      <c r="Q62" s="182"/>
      <c r="R62" s="182"/>
    </row>
    <row r="63" spans="3:23">
      <c r="C63" s="182"/>
      <c r="D63" s="183"/>
      <c r="E63" s="183"/>
      <c r="F63" s="183"/>
      <c r="G63" s="183"/>
      <c r="H63" s="183"/>
      <c r="I63" s="183"/>
      <c r="J63" s="182"/>
      <c r="K63" s="182"/>
      <c r="L63" s="183"/>
      <c r="M63" s="183"/>
      <c r="N63" s="183"/>
      <c r="O63" s="183"/>
      <c r="P63" s="183"/>
      <c r="Q63" s="183"/>
      <c r="R63" s="183"/>
    </row>
    <row r="64" spans="3:23">
      <c r="C64" s="183"/>
      <c r="D64" s="183"/>
      <c r="E64" s="183"/>
      <c r="F64" s="183"/>
      <c r="G64" s="183"/>
      <c r="H64" s="183"/>
      <c r="I64" s="183"/>
      <c r="J64" s="182"/>
      <c r="K64" s="182"/>
      <c r="L64" s="183"/>
      <c r="M64" s="183"/>
      <c r="N64" s="183"/>
      <c r="O64" s="183"/>
      <c r="P64" s="183"/>
      <c r="Q64" s="183"/>
      <c r="R64" s="183"/>
    </row>
    <row r="65" spans="3:23">
      <c r="C65" s="182"/>
      <c r="D65" s="182"/>
      <c r="E65" s="182"/>
      <c r="F65" s="182"/>
      <c r="G65" s="182"/>
      <c r="H65" s="182"/>
      <c r="I65" s="182"/>
      <c r="J65" s="182"/>
      <c r="K65" s="182"/>
      <c r="L65" s="182"/>
      <c r="M65" s="182"/>
      <c r="N65" s="182"/>
      <c r="O65" s="182"/>
      <c r="P65" s="182"/>
      <c r="Q65" s="182"/>
      <c r="R65" s="182"/>
    </row>
    <row r="66" spans="3:23">
      <c r="C66" s="182"/>
      <c r="D66" s="182"/>
      <c r="E66" s="182"/>
      <c r="F66" s="182"/>
      <c r="G66" s="182"/>
      <c r="H66" s="182"/>
      <c r="I66" s="182"/>
      <c r="J66" s="182"/>
      <c r="K66" s="182"/>
      <c r="L66" s="182"/>
      <c r="M66" s="182"/>
      <c r="N66" s="182"/>
      <c r="O66" s="182"/>
      <c r="P66" s="182"/>
      <c r="Q66" s="182"/>
      <c r="R66" s="182"/>
    </row>
    <row r="67" spans="3:23">
      <c r="C67" s="182"/>
      <c r="D67" s="182"/>
      <c r="E67" s="182"/>
      <c r="F67" s="182"/>
      <c r="G67" s="182"/>
      <c r="H67" s="182"/>
      <c r="I67" s="182"/>
      <c r="J67" s="182"/>
      <c r="K67" s="182"/>
      <c r="L67" s="182"/>
      <c r="M67" s="182"/>
      <c r="N67" s="182"/>
      <c r="O67" s="182"/>
      <c r="P67" s="182"/>
      <c r="Q67" s="182"/>
      <c r="R67" s="182"/>
      <c r="W67" s="56"/>
    </row>
    <row r="68" spans="3:23">
      <c r="C68" s="182"/>
      <c r="D68" s="182"/>
      <c r="E68" s="182"/>
      <c r="F68" s="182"/>
      <c r="G68" s="182"/>
      <c r="H68" s="182"/>
      <c r="I68" s="182"/>
      <c r="J68" s="182"/>
      <c r="K68" s="182"/>
      <c r="L68" s="182"/>
      <c r="M68" s="182"/>
      <c r="N68" s="182"/>
      <c r="O68" s="182"/>
      <c r="P68" s="182"/>
      <c r="Q68" s="182"/>
      <c r="R68" s="182"/>
      <c r="W68" s="56"/>
    </row>
    <row r="69" spans="3:23">
      <c r="C69" s="182"/>
      <c r="D69" s="182"/>
      <c r="E69" s="182"/>
      <c r="F69" s="182"/>
      <c r="G69" s="182"/>
      <c r="H69" s="182"/>
      <c r="I69" s="182"/>
      <c r="J69" s="182"/>
      <c r="K69" s="182"/>
      <c r="L69" s="182"/>
      <c r="M69" s="182"/>
      <c r="N69" s="182"/>
      <c r="O69" s="182"/>
      <c r="P69" s="182"/>
      <c r="Q69" s="182"/>
      <c r="R69" s="182"/>
      <c r="W69" s="56"/>
    </row>
  </sheetData>
  <hyperlinks>
    <hyperlink ref="R6" location="Cover!A1" display="cover" xr:uid="{18C8F2A2-64EA-4B74-8388-07FF05370DD6}"/>
  </hyperlinks>
  <printOptions horizontalCentered="1"/>
  <pageMargins left="0.11811023622047245" right="0.11811023622047245" top="0.15748031496062992" bottom="0.15748031496062992" header="0.31496062992125984" footer="0.31496062992125984"/>
  <pageSetup paperSize="9" scale="81" orientation="landscape" r:id="rId1"/>
  <headerFooter>
    <oddFooter>&amp;L&amp;12&amp;D &amp;T&amp;C&amp;12Page &amp;P of &amp;N&amp;R&amp;"-,Bold"&amp;12Optima bank&amp;"-,Regular"
Results factsheet</oddFooter>
  </headerFooter>
  <colBreaks count="1" manualBreakCount="1">
    <brk id="1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1DFD0-0D1A-4A65-AA8F-EF2D59A8F60A}">
  <sheetPr>
    <tabColor theme="5"/>
    <pageSetUpPr fitToPage="1"/>
  </sheetPr>
  <dimension ref="A1:T38"/>
  <sheetViews>
    <sheetView view="pageBreakPreview" zoomScale="80" zoomScaleNormal="85" zoomScaleSheetLayoutView="80" workbookViewId="0">
      <pane xSplit="3" ySplit="7" topLeftCell="D8" activePane="bottomRight" state="frozen"/>
      <selection activeCell="X22" sqref="X22"/>
      <selection pane="topRight" activeCell="X22" sqref="X22"/>
      <selection pane="bottomLeft" activeCell="X22" sqref="X22"/>
      <selection pane="bottomRight" activeCell="N27" sqref="N27"/>
    </sheetView>
  </sheetViews>
  <sheetFormatPr defaultColWidth="9.140625" defaultRowHeight="15.75"/>
  <cols>
    <col min="1" max="1" width="5.42578125" style="184" customWidth="1"/>
    <col min="2" max="2" width="4.5703125" style="33" customWidth="1"/>
    <col min="3" max="3" width="35.5703125" style="33" customWidth="1"/>
    <col min="4" max="11" width="14.140625" style="33" customWidth="1"/>
    <col min="12" max="12" width="4" style="33" customWidth="1"/>
    <col min="13" max="16384" width="9.140625" style="33"/>
  </cols>
  <sheetData>
    <row r="1" spans="1:20" s="135" customFormat="1" ht="18.75" customHeight="1">
      <c r="A1" s="184"/>
      <c r="B1" s="33"/>
      <c r="C1" s="31"/>
      <c r="D1" s="31"/>
      <c r="E1" s="31"/>
      <c r="F1" s="31"/>
      <c r="G1" s="31"/>
      <c r="H1" s="31"/>
      <c r="I1" s="31"/>
      <c r="J1" s="31"/>
      <c r="K1" s="31"/>
    </row>
    <row r="2" spans="1:20" s="135" customFormat="1" ht="15.75" customHeight="1">
      <c r="A2" s="184"/>
      <c r="B2" s="33"/>
      <c r="C2" s="31"/>
      <c r="D2" s="31"/>
      <c r="E2" s="31"/>
      <c r="F2" s="31"/>
      <c r="G2" s="31"/>
      <c r="H2" s="31"/>
      <c r="I2" s="31"/>
      <c r="J2" s="31"/>
      <c r="K2" s="31"/>
    </row>
    <row r="3" spans="1:20">
      <c r="C3" s="31"/>
      <c r="D3" s="31"/>
      <c r="E3" s="31"/>
      <c r="F3" s="31"/>
      <c r="G3" s="31"/>
      <c r="H3" s="31"/>
      <c r="I3" s="31"/>
      <c r="J3" s="31"/>
      <c r="K3" s="31"/>
    </row>
    <row r="4" spans="1:20" s="135" customFormat="1" ht="23.25" customHeight="1">
      <c r="A4" s="184"/>
      <c r="B4" s="33"/>
      <c r="C4" s="185"/>
      <c r="D4" s="185"/>
      <c r="E4" s="185"/>
      <c r="F4" s="185"/>
      <c r="G4" s="185"/>
      <c r="H4" s="185"/>
      <c r="I4" s="185"/>
      <c r="J4" s="185"/>
      <c r="K4" s="185"/>
    </row>
    <row r="5" spans="1:20" s="135" customFormat="1" ht="23.25" customHeight="1">
      <c r="A5" s="184"/>
      <c r="B5" s="33"/>
      <c r="C5" s="6" t="s">
        <v>4</v>
      </c>
      <c r="D5" s="185"/>
      <c r="E5" s="185"/>
      <c r="F5" s="185"/>
      <c r="G5" s="185"/>
      <c r="H5" s="185"/>
      <c r="I5" s="185"/>
      <c r="J5" s="185"/>
      <c r="K5" s="185"/>
      <c r="M5" s="34"/>
    </row>
    <row r="6" spans="1:20" s="135" customFormat="1" ht="23.25" customHeight="1">
      <c r="A6" s="184"/>
      <c r="B6" s="33"/>
      <c r="C6" s="185"/>
      <c r="D6" s="185"/>
      <c r="E6" s="185"/>
      <c r="F6" s="185"/>
      <c r="G6" s="185"/>
      <c r="H6" s="185"/>
      <c r="I6" s="185"/>
      <c r="J6" s="185"/>
      <c r="K6" s="185"/>
      <c r="M6" s="43" t="s">
        <v>82</v>
      </c>
    </row>
    <row r="7" spans="1:20" s="135" customFormat="1">
      <c r="A7" s="184"/>
      <c r="B7" s="33"/>
      <c r="C7" s="67" t="s">
        <v>3</v>
      </c>
      <c r="D7" s="35" t="s">
        <v>83</v>
      </c>
      <c r="E7" s="35" t="s">
        <v>181</v>
      </c>
      <c r="F7" s="35" t="s">
        <v>189</v>
      </c>
      <c r="G7" s="35" t="s">
        <v>259</v>
      </c>
      <c r="H7" s="35" t="s">
        <v>264</v>
      </c>
      <c r="I7" s="35" t="s">
        <v>269</v>
      </c>
      <c r="J7" s="35" t="s">
        <v>275</v>
      </c>
      <c r="K7" s="35" t="s">
        <v>282</v>
      </c>
    </row>
    <row r="8" spans="1:20" s="135" customFormat="1">
      <c r="A8" s="184"/>
      <c r="B8" s="33"/>
      <c r="C8" s="33"/>
      <c r="D8" s="33"/>
      <c r="E8" s="33"/>
      <c r="F8" s="33"/>
      <c r="G8" s="33"/>
      <c r="H8" s="33"/>
      <c r="I8" s="33"/>
      <c r="J8" s="33"/>
      <c r="K8" s="33"/>
    </row>
    <row r="9" spans="1:20" s="135" customFormat="1" ht="20.100000000000001" customHeight="1">
      <c r="A9" s="184"/>
      <c r="B9" s="33"/>
      <c r="C9" s="99" t="s">
        <v>61</v>
      </c>
      <c r="D9" s="152">
        <v>251.38795838731988</v>
      </c>
      <c r="E9" s="152">
        <v>335.43610083000004</v>
      </c>
      <c r="F9" s="152">
        <v>368.21323797813125</v>
      </c>
      <c r="G9" s="152">
        <v>409.60944710524655</v>
      </c>
      <c r="H9" s="152">
        <v>413.8442727472351</v>
      </c>
      <c r="I9" s="152">
        <v>501.26929966758672</v>
      </c>
      <c r="J9" s="152">
        <v>545.75099999999998</v>
      </c>
      <c r="K9" s="152">
        <v>631.84843744275361</v>
      </c>
      <c r="M9" s="86"/>
      <c r="N9" s="56"/>
      <c r="O9" s="50"/>
      <c r="P9" s="56"/>
      <c r="Q9" s="56"/>
      <c r="R9" s="56"/>
      <c r="S9" s="56"/>
      <c r="T9" s="56"/>
    </row>
    <row r="10" spans="1:20" s="135" customFormat="1" ht="20.100000000000001" customHeight="1">
      <c r="A10" s="184" t="s">
        <v>62</v>
      </c>
      <c r="B10" s="33"/>
      <c r="C10" s="129" t="s">
        <v>63</v>
      </c>
      <c r="D10" s="149">
        <v>56.22094225</v>
      </c>
      <c r="E10" s="149">
        <v>66.072824600000004</v>
      </c>
      <c r="F10" s="149">
        <v>65.801122820000003</v>
      </c>
      <c r="G10" s="149">
        <v>66.019189339999997</v>
      </c>
      <c r="H10" s="149">
        <v>66.23856705</v>
      </c>
      <c r="I10" s="149">
        <v>66.089383479999995</v>
      </c>
      <c r="J10" s="149">
        <v>65.596808129999999</v>
      </c>
      <c r="K10" s="149">
        <v>65.81867312</v>
      </c>
      <c r="N10" s="65"/>
      <c r="O10" s="56"/>
      <c r="P10" s="56"/>
      <c r="Q10" s="56"/>
      <c r="R10" s="56"/>
      <c r="S10" s="56"/>
      <c r="T10" s="56"/>
    </row>
    <row r="11" spans="1:20" s="135" customFormat="1" ht="20.100000000000001" customHeight="1">
      <c r="A11" s="184" t="s">
        <v>62</v>
      </c>
      <c r="B11" s="33"/>
      <c r="C11" s="129" t="s">
        <v>65</v>
      </c>
      <c r="D11" s="149">
        <v>0</v>
      </c>
      <c r="E11" s="149">
        <v>0</v>
      </c>
      <c r="F11" s="149">
        <v>0</v>
      </c>
      <c r="G11" s="149">
        <v>0</v>
      </c>
      <c r="H11" s="149">
        <v>0</v>
      </c>
      <c r="I11" s="149">
        <v>0</v>
      </c>
      <c r="J11" s="149">
        <v>34.603246259999999</v>
      </c>
      <c r="K11" s="149">
        <v>34.78356454</v>
      </c>
      <c r="N11" s="65"/>
      <c r="O11" s="56"/>
      <c r="P11" s="56"/>
      <c r="Q11" s="56"/>
      <c r="R11" s="56"/>
      <c r="S11" s="56"/>
      <c r="T11" s="56"/>
    </row>
    <row r="12" spans="1:20" s="135" customFormat="1" ht="20.100000000000001" customHeight="1">
      <c r="A12" s="184" t="s">
        <v>62</v>
      </c>
      <c r="B12" s="33"/>
      <c r="C12" s="129" t="s">
        <v>67</v>
      </c>
      <c r="D12" s="149">
        <v>37.571129689999999</v>
      </c>
      <c r="E12" s="149">
        <v>52.534338460000008</v>
      </c>
      <c r="F12" s="149">
        <v>75.328163414918265</v>
      </c>
      <c r="G12" s="149">
        <v>99.272573308095772</v>
      </c>
      <c r="H12" s="149">
        <v>95.595562010000009</v>
      </c>
      <c r="I12" s="149">
        <v>201.2054181475867</v>
      </c>
      <c r="J12" s="149">
        <v>211.30714239689422</v>
      </c>
      <c r="K12" s="149">
        <v>281.49316658275359</v>
      </c>
      <c r="N12" s="65"/>
      <c r="O12" s="56"/>
    </row>
    <row r="13" spans="1:20" s="135" customFormat="1" ht="20.100000000000001" customHeight="1">
      <c r="A13" s="184" t="s">
        <v>62</v>
      </c>
      <c r="B13" s="33"/>
      <c r="C13" s="129" t="s">
        <v>6</v>
      </c>
      <c r="D13" s="149">
        <v>157.59588644731988</v>
      </c>
      <c r="E13" s="149">
        <v>216.82893777000004</v>
      </c>
      <c r="F13" s="149">
        <v>227.08395174321302</v>
      </c>
      <c r="G13" s="149">
        <v>244.31768445715082</v>
      </c>
      <c r="H13" s="149">
        <v>252.01014368723511</v>
      </c>
      <c r="I13" s="149">
        <v>233.97449804000001</v>
      </c>
      <c r="J13" s="149">
        <v>234.24380321310582</v>
      </c>
      <c r="K13" s="149">
        <v>249.75303319999998</v>
      </c>
      <c r="N13" s="65"/>
    </row>
    <row r="14" spans="1:20" s="135" customFormat="1" ht="20.100000000000001" customHeight="1">
      <c r="A14" s="184"/>
      <c r="B14" s="33"/>
      <c r="C14" s="129"/>
      <c r="D14" s="149"/>
      <c r="E14" s="149"/>
      <c r="F14" s="149"/>
      <c r="G14" s="149"/>
      <c r="H14" s="149"/>
      <c r="I14" s="149"/>
      <c r="J14" s="149"/>
      <c r="K14" s="149"/>
      <c r="N14" s="56"/>
      <c r="O14" s="56"/>
    </row>
    <row r="15" spans="1:20" s="135" customFormat="1" ht="20.100000000000001" customHeight="1">
      <c r="A15" s="184"/>
      <c r="B15" s="33"/>
      <c r="C15" s="99" t="s">
        <v>64</v>
      </c>
      <c r="D15" s="152">
        <v>337.62791016</v>
      </c>
      <c r="E15" s="152">
        <v>302.71114777999998</v>
      </c>
      <c r="F15" s="152">
        <v>173.13092159000001</v>
      </c>
      <c r="G15" s="152">
        <v>180.72017047</v>
      </c>
      <c r="H15" s="152">
        <v>264.44166561999998</v>
      </c>
      <c r="I15" s="152">
        <v>207.31735606000001</v>
      </c>
      <c r="J15" s="152">
        <v>207.08926026999998</v>
      </c>
      <c r="K15" s="152">
        <v>298.70269155999995</v>
      </c>
      <c r="M15" s="86"/>
      <c r="N15" s="56"/>
      <c r="O15" s="56"/>
      <c r="P15" s="50"/>
    </row>
    <row r="16" spans="1:20" s="135" customFormat="1" ht="20.100000000000001" customHeight="1">
      <c r="A16" s="184" t="s">
        <v>68</v>
      </c>
      <c r="B16" s="33"/>
      <c r="C16" s="129" t="s">
        <v>63</v>
      </c>
      <c r="D16" s="149">
        <v>0.76832453000000012</v>
      </c>
      <c r="E16" s="149">
        <v>8.0412717700000016</v>
      </c>
      <c r="F16" s="149">
        <v>3.5048734800000001</v>
      </c>
      <c r="G16" s="149">
        <v>0</v>
      </c>
      <c r="H16" s="149">
        <v>0</v>
      </c>
      <c r="I16" s="149">
        <v>0</v>
      </c>
      <c r="J16" s="149">
        <v>0</v>
      </c>
      <c r="K16" s="149">
        <v>0</v>
      </c>
      <c r="N16" s="56"/>
      <c r="O16" s="56"/>
      <c r="P16" s="50"/>
    </row>
    <row r="17" spans="1:16" s="135" customFormat="1" ht="20.100000000000001" customHeight="1">
      <c r="A17" s="184" t="s">
        <v>68</v>
      </c>
      <c r="B17" s="33"/>
      <c r="C17" s="129" t="s">
        <v>65</v>
      </c>
      <c r="D17" s="149">
        <v>228.84975119999999</v>
      </c>
      <c r="E17" s="149">
        <v>162.86247288999996</v>
      </c>
      <c r="F17" s="149">
        <v>63.372883630000004</v>
      </c>
      <c r="G17" s="149">
        <v>57.652550650000002</v>
      </c>
      <c r="H17" s="149">
        <v>186.91821062</v>
      </c>
      <c r="I17" s="149">
        <v>113.84798625000001</v>
      </c>
      <c r="J17" s="149">
        <v>108.81661520999999</v>
      </c>
      <c r="K17" s="149">
        <v>170.91103686999998</v>
      </c>
      <c r="N17" s="56"/>
      <c r="O17" s="56"/>
      <c r="P17" s="50"/>
    </row>
    <row r="18" spans="1:16" s="135" customFormat="1" ht="20.100000000000001" customHeight="1">
      <c r="A18" s="184" t="s">
        <v>68</v>
      </c>
      <c r="B18" s="33"/>
      <c r="C18" s="129" t="s">
        <v>67</v>
      </c>
      <c r="D18" s="149">
        <v>0</v>
      </c>
      <c r="E18" s="149">
        <v>0</v>
      </c>
      <c r="F18" s="149">
        <v>0</v>
      </c>
      <c r="G18" s="149">
        <v>-3.9711900000000324E-3</v>
      </c>
      <c r="H18" s="149">
        <v>0</v>
      </c>
      <c r="I18" s="149">
        <v>0</v>
      </c>
      <c r="J18" s="149">
        <v>0</v>
      </c>
      <c r="K18" s="149">
        <v>0</v>
      </c>
    </row>
    <row r="19" spans="1:16" s="135" customFormat="1" ht="20.100000000000001" customHeight="1">
      <c r="A19" s="184" t="s">
        <v>68</v>
      </c>
      <c r="B19" s="33"/>
      <c r="C19" s="129" t="s">
        <v>6</v>
      </c>
      <c r="D19" s="149">
        <v>108.00983443</v>
      </c>
      <c r="E19" s="149">
        <v>131.80740312</v>
      </c>
      <c r="F19" s="149">
        <v>106.25316448000001</v>
      </c>
      <c r="G19" s="149">
        <v>123.07159100999999</v>
      </c>
      <c r="H19" s="149">
        <v>77.523454999999984</v>
      </c>
      <c r="I19" s="149">
        <v>93.469369809999989</v>
      </c>
      <c r="J19" s="149">
        <v>98.272645059999988</v>
      </c>
      <c r="K19" s="149">
        <v>127.79165469</v>
      </c>
    </row>
    <row r="20" spans="1:16" s="135" customFormat="1" ht="20.100000000000001" customHeight="1">
      <c r="A20" s="184"/>
      <c r="B20" s="33"/>
      <c r="C20" s="129"/>
      <c r="D20" s="186"/>
      <c r="E20" s="186"/>
      <c r="F20" s="186"/>
      <c r="G20" s="187"/>
      <c r="H20" s="187"/>
      <c r="I20" s="187"/>
      <c r="J20" s="187"/>
      <c r="K20" s="187"/>
    </row>
    <row r="21" spans="1:16" s="135" customFormat="1" ht="20.100000000000001" customHeight="1">
      <c r="A21" s="184"/>
      <c r="B21" s="33"/>
      <c r="C21" s="99" t="s">
        <v>66</v>
      </c>
      <c r="D21" s="152">
        <v>86.488214470000003</v>
      </c>
      <c r="E21" s="152">
        <v>80.669171379999995</v>
      </c>
      <c r="F21" s="152">
        <v>59.623753309999998</v>
      </c>
      <c r="G21" s="152">
        <v>44.087295900000001</v>
      </c>
      <c r="H21" s="152">
        <v>47.389764740000004</v>
      </c>
      <c r="I21" s="152">
        <v>37.070053549999997</v>
      </c>
      <c r="J21" s="152">
        <v>45.425859930000001</v>
      </c>
      <c r="K21" s="152">
        <v>44.315693159999995</v>
      </c>
      <c r="M21" s="86"/>
      <c r="N21" s="56"/>
    </row>
    <row r="22" spans="1:16" s="135" customFormat="1" ht="20.100000000000001" customHeight="1">
      <c r="A22" s="184" t="s">
        <v>69</v>
      </c>
      <c r="B22" s="33"/>
      <c r="C22" s="129" t="s">
        <v>63</v>
      </c>
      <c r="D22" s="149">
        <v>49.959439879999998</v>
      </c>
      <c r="E22" s="149">
        <v>50.088585950000002</v>
      </c>
      <c r="F22" s="149">
        <v>23.386193840000001</v>
      </c>
      <c r="G22" s="149">
        <v>14.228734699999999</v>
      </c>
      <c r="H22" s="149">
        <v>14.26907224</v>
      </c>
      <c r="I22" s="149">
        <v>10.55109032</v>
      </c>
      <c r="J22" s="149">
        <v>10.69304874</v>
      </c>
      <c r="K22" s="149">
        <v>16.910052310000001</v>
      </c>
      <c r="P22" s="56"/>
    </row>
    <row r="23" spans="1:16" s="135" customFormat="1" ht="20.100000000000001" customHeight="1">
      <c r="A23" s="184" t="s">
        <v>69</v>
      </c>
      <c r="B23" s="33"/>
      <c r="C23" s="129" t="s">
        <v>65</v>
      </c>
      <c r="D23" s="149">
        <v>0</v>
      </c>
      <c r="E23" s="149">
        <v>0</v>
      </c>
      <c r="F23" s="149">
        <v>0</v>
      </c>
      <c r="G23" s="149">
        <v>0</v>
      </c>
      <c r="H23" s="149">
        <v>0</v>
      </c>
      <c r="I23" s="149">
        <v>0</v>
      </c>
      <c r="J23" s="149">
        <v>0</v>
      </c>
      <c r="K23" s="149">
        <v>0</v>
      </c>
      <c r="P23" s="56"/>
    </row>
    <row r="24" spans="1:16" s="135" customFormat="1" ht="20.100000000000001" customHeight="1">
      <c r="A24" s="184" t="s">
        <v>69</v>
      </c>
      <c r="B24" s="33"/>
      <c r="C24" s="129" t="s">
        <v>67</v>
      </c>
      <c r="D24" s="149">
        <v>3.0368259399999999</v>
      </c>
      <c r="E24" s="149">
        <v>1.37209709</v>
      </c>
      <c r="F24" s="149">
        <v>3.0070131900000003</v>
      </c>
      <c r="G24" s="149">
        <v>3.1688928200000004</v>
      </c>
      <c r="H24" s="149">
        <v>3.1629269199999999</v>
      </c>
      <c r="I24" s="149">
        <v>3.1755427199999997</v>
      </c>
      <c r="J24" s="149">
        <v>3.24453886</v>
      </c>
      <c r="K24" s="149">
        <v>3.2549673899999996</v>
      </c>
      <c r="P24" s="56"/>
    </row>
    <row r="25" spans="1:16" s="135" customFormat="1" ht="20.100000000000001" customHeight="1">
      <c r="A25" s="184" t="s">
        <v>69</v>
      </c>
      <c r="B25" s="33"/>
      <c r="C25" s="129" t="s">
        <v>6</v>
      </c>
      <c r="D25" s="149">
        <v>33.491948649999998</v>
      </c>
      <c r="E25" s="149">
        <v>29.208488340000002</v>
      </c>
      <c r="F25" s="149">
        <v>33.230546279999999</v>
      </c>
      <c r="G25" s="149">
        <v>26.689668380000001</v>
      </c>
      <c r="H25" s="149">
        <v>29.95776558</v>
      </c>
      <c r="I25" s="149">
        <v>23.343420510000001</v>
      </c>
      <c r="J25" s="149">
        <v>31.488272330000004</v>
      </c>
      <c r="K25" s="149">
        <v>24.150673459999997</v>
      </c>
      <c r="P25" s="56"/>
    </row>
    <row r="26" spans="1:16" s="135" customFormat="1" ht="20.100000000000001" customHeight="1">
      <c r="A26" s="184"/>
      <c r="B26" s="33"/>
      <c r="C26" s="129"/>
      <c r="D26" s="149"/>
      <c r="E26" s="149"/>
      <c r="F26" s="149"/>
      <c r="G26" s="149"/>
      <c r="H26" s="149"/>
      <c r="I26" s="149"/>
      <c r="J26" s="149"/>
      <c r="K26" s="149"/>
    </row>
    <row r="27" spans="1:16" s="135" customFormat="1" ht="20.100000000000001" customHeight="1">
      <c r="A27" s="184"/>
      <c r="B27" s="33"/>
      <c r="C27" s="99" t="s">
        <v>70</v>
      </c>
      <c r="D27" s="150">
        <v>675.50408301731989</v>
      </c>
      <c r="E27" s="150">
        <v>718.81641998999999</v>
      </c>
      <c r="F27" s="150">
        <v>600.9679128781313</v>
      </c>
      <c r="G27" s="150">
        <v>634.41691347524647</v>
      </c>
      <c r="H27" s="150">
        <v>725.67570310723511</v>
      </c>
      <c r="I27" s="150">
        <v>745.65670927758674</v>
      </c>
      <c r="J27" s="150">
        <v>798.26612019999993</v>
      </c>
      <c r="K27" s="150">
        <v>974.86682216275358</v>
      </c>
      <c r="L27" s="56"/>
      <c r="M27" s="56"/>
    </row>
    <row r="29" spans="1:16">
      <c r="D29" s="56"/>
      <c r="E29" s="56"/>
      <c r="F29" s="56"/>
      <c r="G29" s="56"/>
      <c r="H29" s="56"/>
      <c r="I29" s="56"/>
      <c r="J29" s="56"/>
      <c r="K29" s="56"/>
    </row>
    <row r="30" spans="1:16">
      <c r="L30" s="56"/>
    </row>
    <row r="31" spans="1:16">
      <c r="L31" s="56"/>
    </row>
    <row r="32" spans="1:16">
      <c r="E32" s="86"/>
      <c r="F32" s="86"/>
      <c r="G32" s="86"/>
      <c r="H32" s="86"/>
      <c r="I32" s="86"/>
      <c r="J32" s="86"/>
      <c r="K32" s="86"/>
      <c r="L32" s="56"/>
    </row>
    <row r="33" spans="4:15">
      <c r="D33" s="56"/>
      <c r="E33" s="56"/>
      <c r="F33" s="56"/>
      <c r="G33" s="86"/>
      <c r="H33" s="86"/>
      <c r="I33" s="86"/>
      <c r="J33" s="86"/>
      <c r="K33" s="86"/>
      <c r="L33" s="56"/>
    </row>
    <row r="35" spans="4:15">
      <c r="L35" s="56"/>
      <c r="O35" s="56"/>
    </row>
    <row r="36" spans="4:15">
      <c r="L36" s="56"/>
      <c r="O36" s="56"/>
    </row>
    <row r="37" spans="4:15">
      <c r="L37" s="56"/>
      <c r="O37" s="56"/>
    </row>
    <row r="38" spans="4:15">
      <c r="L38" s="56"/>
    </row>
  </sheetData>
  <hyperlinks>
    <hyperlink ref="M6" location="Cover!A1" display="cover" xr:uid="{7A73AF2E-F448-4E75-BF90-322AF5615B9C}"/>
  </hyperlinks>
  <printOptions horizontalCentered="1" verticalCentered="1"/>
  <pageMargins left="0.11811023622047245" right="0.11811023622047245" top="0.15748031496062992" bottom="0.15748031496062992" header="0.31496062992125984" footer="0.31496062992125984"/>
  <pageSetup paperSize="9" scale="92" orientation="landscape" r:id="rId1"/>
  <headerFooter>
    <oddFooter>&amp;L&amp;12&amp;D &amp;T&amp;C&amp;12Page &amp;P of &amp;N&amp;R&amp;"-,Bold"&amp;12Optima bank&amp;"-,Regular"
Results factsheet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5" ma:contentTypeDescription="Δημιουργία νέου εγγράφου" ma:contentTypeScope="" ma:versionID="7444a3427d6335efe1f28cc9329390eb">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1d130082f1c4d575b2328928017f359d" ns2:_="" ns3:_="">
    <xsd:import namespace="417c5491-d084-478d-920d-20cdcf51118e"/>
    <xsd:import namespace="e1d2947e-82e0-40da-aae3-edcef3cfc749"/>
    <xsd:element name="properties">
      <xsd:complexType>
        <xsd:sequence>
          <xsd:element name="documentManagement">
            <xsd:complexType>
              <xsd:all>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Metadat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dexed="true" ma:internalName="MediaServiceDateTaken"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4.xml><?xml version="1.0" encoding="utf-8"?>
<?mso-contentType ?>
<SharedContentType xmlns="Microsoft.SharePoint.Taxonomy.ContentTypeSync" SourceId="b65ce7d0-cd28-4c5d-8f6b-b99a4a57076d" ContentTypeId="0x0101" PreviousValue="false"/>
</file>

<file path=customXml/itemProps1.xml><?xml version="1.0" encoding="utf-8"?>
<ds:datastoreItem xmlns:ds="http://schemas.openxmlformats.org/officeDocument/2006/customXml" ds:itemID="{61E74C04-509A-4331-905B-92CA815860B7}">
  <ds:schemaRefs>
    <ds:schemaRef ds:uri="http://schemas.microsoft.com/sharepoint/v3/contenttype/forms"/>
  </ds:schemaRefs>
</ds:datastoreItem>
</file>

<file path=customXml/itemProps2.xml><?xml version="1.0" encoding="utf-8"?>
<ds:datastoreItem xmlns:ds="http://schemas.openxmlformats.org/officeDocument/2006/customXml" ds:itemID="{E2113ACA-48B6-47BE-9F2D-4DED0F46C8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8C641F-252A-41AB-BF5C-2B5F6425F6EC}">
  <ds:schemaRefs>
    <ds:schemaRef ds:uri="417c5491-d084-478d-920d-20cdcf51118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e1d2947e-82e0-40da-aae3-edcef3cfc749"/>
    <ds:schemaRef ds:uri="http://www.w3.org/XML/1998/namespace"/>
    <ds:schemaRef ds:uri="http://purl.org/dc/dcmitype/"/>
    <ds:schemaRef ds:uri="http://purl.org/dc/terms/"/>
  </ds:schemaRefs>
</ds:datastoreItem>
</file>

<file path=customXml/itemProps4.xml><?xml version="1.0" encoding="utf-8"?>
<ds:datastoreItem xmlns:ds="http://schemas.openxmlformats.org/officeDocument/2006/customXml" ds:itemID="{A15E62A3-83EC-4F58-B64E-802C42172A5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Dashboard</vt:lpstr>
      <vt:lpstr>KPIs</vt:lpstr>
      <vt:lpstr>Balance Sheet</vt:lpstr>
      <vt:lpstr>P&amp;L</vt:lpstr>
      <vt:lpstr>NII NFI</vt:lpstr>
      <vt:lpstr>Loans</vt:lpstr>
      <vt:lpstr>Customer Funds</vt:lpstr>
      <vt:lpstr>Securities</vt:lpstr>
      <vt:lpstr>Capital</vt:lpstr>
      <vt:lpstr>Asset Quality</vt:lpstr>
      <vt:lpstr>IFRS9 stages</vt:lpstr>
      <vt:lpstr>Glossary</vt:lpstr>
      <vt:lpstr>'Asset Quality'!Print_Area</vt:lpstr>
      <vt:lpstr>'Balance Sheet'!Print_Area</vt:lpstr>
      <vt:lpstr>Capital!Print_Area</vt:lpstr>
      <vt:lpstr>Cover!Print_Area</vt:lpstr>
      <vt:lpstr>'Customer Funds'!Print_Area</vt:lpstr>
      <vt:lpstr>Dashboard!Print_Area</vt:lpstr>
      <vt:lpstr>Glossary!Print_Area</vt:lpstr>
      <vt:lpstr>'IFRS9 stages'!Print_Area</vt:lpstr>
      <vt:lpstr>KPIs!Print_Area</vt:lpstr>
      <vt:lpstr>Loans!Print_Area</vt:lpstr>
      <vt:lpstr>'NII NFI'!Print_Area</vt:lpstr>
      <vt:lpstr>'P&amp;L'!Print_Area</vt:lpstr>
      <vt:lpstr>Securities!Print_Area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factsheet</dc:title>
  <dc:creator>Doukas Georgios</dc:creator>
  <cp:lastModifiedBy>Doukas Georgios</cp:lastModifiedBy>
  <cp:lastPrinted>2025-11-10T14:00:01Z</cp:lastPrinted>
  <dcterms:created xsi:type="dcterms:W3CDTF">2023-11-12T18:12:38Z</dcterms:created>
  <dcterms:modified xsi:type="dcterms:W3CDTF">2025-11-10T17:38:05Z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