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https://optimabanksa.sharepoint.com/sites/StrategyIR/Strategy  IR/ESG/Presentations/Factsheet/"/>
    </mc:Choice>
  </mc:AlternateContent>
  <xr:revisionPtr revIDLastSave="0" documentId="8_{81D94190-A728-40A0-A030-C2F41B4CC2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vironmental Data" sheetId="1" r:id="rId1"/>
    <sheet name="Social Data" sheetId="2" r:id="rId2"/>
    <sheet name="Governance Dat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G17" i="1"/>
  <c r="G19" i="1" s="1"/>
  <c r="G18" i="1"/>
  <c r="F65" i="2" l="1"/>
  <c r="D30" i="1"/>
  <c r="F25" i="2"/>
  <c r="F26" i="2" s="1"/>
  <c r="E65" i="2" l="1"/>
  <c r="D65" i="2"/>
  <c r="F18" i="1"/>
  <c r="F20" i="1" s="1"/>
  <c r="E18" i="1"/>
  <c r="E20" i="1" s="1"/>
  <c r="F17" i="1"/>
  <c r="F19" i="1" s="1"/>
  <c r="E17" i="1"/>
  <c r="E19" i="1" s="1"/>
  <c r="D17" i="1"/>
  <c r="D19" i="1" s="1"/>
</calcChain>
</file>

<file path=xl/sharedStrings.xml><?xml version="1.0" encoding="utf-8"?>
<sst xmlns="http://schemas.openxmlformats.org/spreadsheetml/2006/main" count="418" uniqueCount="237">
  <si>
    <t>Environmental Data</t>
  </si>
  <si>
    <t>Unit</t>
  </si>
  <si>
    <t>2022 Performance</t>
  </si>
  <si>
    <t>2023 Performance</t>
  </si>
  <si>
    <t>2024 Performance</t>
  </si>
  <si>
    <t>2025 Performance</t>
  </si>
  <si>
    <t>Scope 1 emissions - Total amount of direct emissions (Scope 1)</t>
  </si>
  <si>
    <t>Tons CO2 equivalent (tCO2e)</t>
  </si>
  <si>
    <t>Scope 1 emissions - GHG intensity of Scope 1 emissions</t>
  </si>
  <si>
    <t>0.5</t>
  </si>
  <si>
    <t>Scope 2 emissions - Total amount of indirect emissions (Scope 2) - Location based approach</t>
  </si>
  <si>
    <t>Scope 2 emissions - GHG intensity of Scope 2 emissions - Location based approach</t>
  </si>
  <si>
    <t>Scope 2 emissions - Total amount of indirect emissions (Scope 2) - Market based approach</t>
  </si>
  <si>
    <t>Scope 2 emissions - GHG intensity of Scope 2 emissions - Market based approach</t>
  </si>
  <si>
    <t>Energy consumption and production - Total amount of energy consumed within the organisation</t>
  </si>
  <si>
    <t>Megawatt hour (MWh)</t>
  </si>
  <si>
    <t>Energy consumption and production - Percentage of electricity consumed</t>
  </si>
  <si>
    <t>Percentage (%)</t>
  </si>
  <si>
    <t>Energy consumption and production - Percentage of renewable energy consumed*</t>
  </si>
  <si>
    <t>Energy consumption and production - Total amount of energy produced</t>
  </si>
  <si>
    <t>Energy consumption and production - Percentage of renewable energy produced</t>
  </si>
  <si>
    <t>Waste management - Total amount of hazardous waste</t>
  </si>
  <si>
    <t>tons</t>
  </si>
  <si>
    <t xml:space="preserve">Due to the nature of its operations, the Bank does not produce any  quantities of hazardous waste. </t>
  </si>
  <si>
    <t>Waste management- Total Waste generated</t>
  </si>
  <si>
    <t>kg</t>
  </si>
  <si>
    <t>1,521.49</t>
  </si>
  <si>
    <t>2,240.94</t>
  </si>
  <si>
    <t>Waste management - Percentage of waste by type of treatment - Recycled</t>
  </si>
  <si>
    <t>Waste management - Percentage of waste by type of treatment - Composted</t>
  </si>
  <si>
    <t>Waste management - Percentage of waste by type of treatment - Incinerated</t>
  </si>
  <si>
    <t>Waste management - Percentage of waste by type of treatment - Landfilled</t>
  </si>
  <si>
    <t>Waste management - Total ammount of radioactive waste</t>
  </si>
  <si>
    <t xml:space="preserve">Due to the nature of its operations, the Bank does not produce any  radioactive waste. </t>
  </si>
  <si>
    <t>Biodiversity sensitive areas - Description of the impact of business operations on biodiversity sensitive areas</t>
  </si>
  <si>
    <t>The Bank does not operate in biodiversity sensitive areas</t>
  </si>
  <si>
    <t>Total GHG emissions - Total GHG emissions location based</t>
  </si>
  <si>
    <t>Total GHG emissions - Total GHG emissions market based</t>
  </si>
  <si>
    <t>* From 2022, 2023 and 2024 Residual Energy Mix of Greece according to DAPEEP</t>
  </si>
  <si>
    <t>Percentage of plug-in hybrid and electric corporate vehicles</t>
  </si>
  <si>
    <t>Waste Managment- Recycled organic waste and converted it into soil fertilizer</t>
  </si>
  <si>
    <t>Kilograms</t>
  </si>
  <si>
    <t>664.46</t>
  </si>
  <si>
    <t>Share of fossil sources in total energy consumption</t>
  </si>
  <si>
    <t>Waste managment- Recycling of old electronic equipment, disposal of servers and computers</t>
  </si>
  <si>
    <t>Waste managment- Non-recyclable waste</t>
  </si>
  <si>
    <t>Waste managment- Percentage of non-recyclable waste</t>
  </si>
  <si>
    <t xml:space="preserve">Waste managment- Recycling </t>
  </si>
  <si>
    <t>Waste managment- Other recovery operations</t>
  </si>
  <si>
    <t xml:space="preserve">Kilograms </t>
  </si>
  <si>
    <t>Summary of EU Taxonomy KPIs</t>
  </si>
  <si>
    <t>Total environmentally sustainable assets****</t>
  </si>
  <si>
    <t>Total environmentally sustainable assets*****</t>
  </si>
  <si>
    <t>KPI****</t>
  </si>
  <si>
    <t>KPI*****</t>
  </si>
  <si>
    <t>% coverage (over total assets)***</t>
  </si>
  <si>
    <t>Main KPI</t>
  </si>
  <si>
    <t>Green asset ratio (GAR) stock</t>
  </si>
  <si>
    <t>N/A</t>
  </si>
  <si>
    <t>Social Data</t>
  </si>
  <si>
    <t>Percentage of female employees</t>
  </si>
  <si>
    <t>Employee turnover - Percentage of full-time employee voluntary turnover</t>
  </si>
  <si>
    <t>Employee turnover - Percentage of full-time employee involuntary turnover</t>
  </si>
  <si>
    <t>Employee turnover - Total employee turnover</t>
  </si>
  <si>
    <t>Employee training - Average training hours of employees at top management level</t>
  </si>
  <si>
    <t>Number of hours/ employee</t>
  </si>
  <si>
    <t>Employee training - Average training hours of the rest employee categories</t>
  </si>
  <si>
    <t>Number of hours/employee</t>
  </si>
  <si>
    <t>Employee training - Average training hours - Women</t>
  </si>
  <si>
    <t>Percentage of employees covered by collective bargaining agreements</t>
  </si>
  <si>
    <t>Total amount of monetary expenditure on employee training</t>
  </si>
  <si>
    <t>Euros (€)</t>
  </si>
  <si>
    <t>Percentage of difference between male and female earnings</t>
  </si>
  <si>
    <t>CEO pay ratio - Ratio of CEO to median employee earnings</t>
  </si>
  <si>
    <t>Ratio</t>
  </si>
  <si>
    <t>Business ethics violations - Total number of business ethics violations</t>
  </si>
  <si>
    <t>Number</t>
  </si>
  <si>
    <t>Monetary expenses in support of Society</t>
  </si>
  <si>
    <t xml:space="preserve">Number </t>
  </si>
  <si>
    <t>Wok related Accidents</t>
  </si>
  <si>
    <t>Fatalities</t>
  </si>
  <si>
    <t>Data Security Breaches</t>
  </si>
  <si>
    <t>Number of customers affected by security breaches</t>
  </si>
  <si>
    <t>Number of employees</t>
  </si>
  <si>
    <t>575 (550 for the Bank)</t>
  </si>
  <si>
    <t>Number of female employees</t>
  </si>
  <si>
    <t xml:space="preserve">Number of male employees </t>
  </si>
  <si>
    <t xml:space="preserve">Number of permanent female employees </t>
  </si>
  <si>
    <t xml:space="preserve">Number of permanent male employees </t>
  </si>
  <si>
    <t>Number of female part-time employees</t>
  </si>
  <si>
    <t>Number of male part-time employees</t>
  </si>
  <si>
    <t>Number of employees with non-guaranteed working hours</t>
  </si>
  <si>
    <t>Number of non-salaried employees</t>
  </si>
  <si>
    <t>Percentage of employees covered by collective labor agreements</t>
  </si>
  <si>
    <t>Percentage of employees covered by representatives</t>
  </si>
  <si>
    <t>Number of female employees at top management level</t>
  </si>
  <si>
    <t>Number of male employees at top management level</t>
  </si>
  <si>
    <t>Distribution of employees by age group- under 30 years old</t>
  </si>
  <si>
    <t>Distribution of employees by age group-  30 to 50 years old</t>
  </si>
  <si>
    <t>Distribution of employees by age group-  over 50 years old</t>
  </si>
  <si>
    <t>Percentage of employees entitled to family/parental leave (Total number of employees)</t>
  </si>
  <si>
    <t>Percentage of employees entitled to family/parental leave (female)</t>
  </si>
  <si>
    <t>Percentage of employees entitled to family/parental leave (male)</t>
  </si>
  <si>
    <t>NPS score of the Bank’s branches</t>
  </si>
  <si>
    <t>Score</t>
  </si>
  <si>
    <t>Percentage of financial transactions carried out via digital networks</t>
  </si>
  <si>
    <t>Governance DATA</t>
  </si>
  <si>
    <t>Board composition - Classification of the Chairman of the Board</t>
  </si>
  <si>
    <t>Non- Executive Board Member</t>
  </si>
  <si>
    <t>Board composition - Percentage of female board members</t>
  </si>
  <si>
    <t>Percentage</t>
  </si>
  <si>
    <t>Board composition - Percentage of non-executive board members</t>
  </si>
  <si>
    <t>Board composition - Percentage of independent non-executive board members</t>
  </si>
  <si>
    <t>Board composition - Number of board members</t>
  </si>
  <si>
    <t>Board composition - Average age of board members</t>
  </si>
  <si>
    <t>Board composition - Average tenure of board members</t>
  </si>
  <si>
    <t>Business ethics violations - Total amount of monetary losses as a result of business ethics violations</t>
  </si>
  <si>
    <t>Board composition- Number of executive members</t>
  </si>
  <si>
    <t>Board composition- Number of non-executive members</t>
  </si>
  <si>
    <t>Board composition- Number of independent non-executive members</t>
  </si>
  <si>
    <t>Sustainability related Codes and Policies</t>
  </si>
  <si>
    <t>Absenteeism Policy</t>
  </si>
  <si>
    <t>√</t>
  </si>
  <si>
    <t>Busines Ethics Policy -Code of Ethical Conduct and Ethics</t>
  </si>
  <si>
    <t>Code of Ethical Conduct and Ethics</t>
  </si>
  <si>
    <t>Data security policy - Description of data security policy and fundamental principles</t>
  </si>
  <si>
    <t>Information Security Incidents Management Policy</t>
  </si>
  <si>
    <t>Physical Security Policy</t>
  </si>
  <si>
    <r>
      <t>Policy for the Prevention and Combating of Incidents of Violence and Harassment at Work - Complaint Management</t>
    </r>
    <r>
      <rPr>
        <b/>
        <sz val="10"/>
        <color theme="1"/>
        <rFont val="Tahoma"/>
        <family val="2"/>
        <charset val="161"/>
      </rPr>
      <t>:</t>
    </r>
    <r>
      <rPr>
        <sz val="10"/>
        <color theme="1"/>
        <rFont val="Tahoma"/>
        <family val="2"/>
        <charset val="161"/>
      </rPr>
      <t xml:space="preserve"> </t>
    </r>
  </si>
  <si>
    <t>P54_Έκδοση για Site_Πολιτική για τη Βία και την Παρενόχληση</t>
  </si>
  <si>
    <t>Remuneration Policy for the members of BoD</t>
  </si>
  <si>
    <t>p43_politiki_apodoxon_melon_ds.pdf</t>
  </si>
  <si>
    <t>Suitability Policy for the Members of the BoD</t>
  </si>
  <si>
    <t>suitability_policy_members_board_of_directors.pdf</t>
  </si>
  <si>
    <t>Whistleblowing Policy</t>
  </si>
  <si>
    <t>ANX295_Παράρτημα Ι_Site_Πολιτική Καταγγελιών Αθέμιτων Πρακτικών (Whistleblowing Policy)</t>
  </si>
  <si>
    <t xml:space="preserve">Percentage of male employees </t>
  </si>
  <si>
    <t>Total number of new employee hires</t>
  </si>
  <si>
    <t>Total number of new employee hires- men</t>
  </si>
  <si>
    <t>Total number of new employee hires- women</t>
  </si>
  <si>
    <t>445 (426 for the Bank)</t>
  </si>
  <si>
    <t>500 (478Bank)</t>
  </si>
  <si>
    <t>Health &amp; Safety</t>
  </si>
  <si>
    <t>Data Privacy</t>
  </si>
  <si>
    <t>Training</t>
  </si>
  <si>
    <t>Employees/ Labour data</t>
  </si>
  <si>
    <t>Hires</t>
  </si>
  <si>
    <t>Turnover</t>
  </si>
  <si>
    <t>Percentage of employees entitled to family/ parental leave (total employees)</t>
  </si>
  <si>
    <t>Work life Balance</t>
  </si>
  <si>
    <t>Other Societal Data</t>
  </si>
  <si>
    <t>Emissions</t>
  </si>
  <si>
    <t>Waste Management</t>
  </si>
  <si>
    <t>Other environmental data</t>
  </si>
  <si>
    <t>Energy Consumption</t>
  </si>
  <si>
    <t>Board Composition</t>
  </si>
  <si>
    <t>Male</t>
  </si>
  <si>
    <t>Female</t>
  </si>
  <si>
    <t>Number of meetings of the Board of Directors</t>
  </si>
  <si>
    <t>Number of meetings of the Audit Committee</t>
  </si>
  <si>
    <t>Number of employees receiving training on anti bribery and corruption</t>
  </si>
  <si>
    <t>Number of meetings of the Risk Management Committee</t>
  </si>
  <si>
    <t>Number of meetings of the Remuneration Committee</t>
  </si>
  <si>
    <t>Number of meetings of the Sustainability Management Committee</t>
  </si>
  <si>
    <t>Committees meetings</t>
  </si>
  <si>
    <t>Number of Sustainability related reports</t>
  </si>
  <si>
    <t>Number of engagegements with Investors</t>
  </si>
  <si>
    <t xml:space="preserve">Other </t>
  </si>
  <si>
    <t>Ton CO2 equivalent (tCO2e)</t>
  </si>
  <si>
    <t xml:space="preserve">Internal ESG Capacity- Eployees receiving training on Sustainability </t>
  </si>
  <si>
    <t>What percentage of the directors attended less than seventy-five percent of all meetings?</t>
  </si>
  <si>
    <t>Did any director attend less than seventy-five percent of all meetings without a valid reason?</t>
  </si>
  <si>
    <t xml:space="preserve">Board Composition- Percentage of the board which has familial relationships with other directors </t>
  </si>
  <si>
    <t xml:space="preserve">Board Composition- Percentage of Board directors who are former or current employees  </t>
  </si>
  <si>
    <t>Board Composition- Number of overboarded non- executive directors</t>
  </si>
  <si>
    <t>Third Party Information Security Breach</t>
  </si>
  <si>
    <t>Number of identified breaches of climate/environmental regulations</t>
  </si>
  <si>
    <t>Pay Gap</t>
  </si>
  <si>
    <t>CEO Pay</t>
  </si>
  <si>
    <t>Freedom of Assocation</t>
  </si>
  <si>
    <t>Does the company disclose metrics used to assess climate-related risks and opportunities in line with its strategy and risk management process?</t>
  </si>
  <si>
    <t>Does the company disclose the level of external assurance of its sustainability disclosures?</t>
  </si>
  <si>
    <t>Comments</t>
  </si>
  <si>
    <t>Environmental Policy</t>
  </si>
  <si>
    <t>p66en_environmental_policy.pdf</t>
  </si>
  <si>
    <t>Memberships and Ratings</t>
  </si>
  <si>
    <t>626 (591 for the Bank)</t>
  </si>
  <si>
    <t>Number of inquiriesreceived via the whistleblowing mechanism</t>
  </si>
  <si>
    <t>Number of complaints received throughout the year</t>
  </si>
  <si>
    <t>1,696.8</t>
  </si>
  <si>
    <t>511.7</t>
  </si>
  <si>
    <t>470.36</t>
  </si>
  <si>
    <t>1,185.10</t>
  </si>
  <si>
    <t>1,770.58</t>
  </si>
  <si>
    <t>1.44</t>
  </si>
  <si>
    <t>Limited Assurance</t>
  </si>
  <si>
    <t>Limited Asssurance</t>
  </si>
  <si>
    <t>Percentage of women at management level*</t>
  </si>
  <si>
    <t>yes</t>
  </si>
  <si>
    <t>511.35</t>
  </si>
  <si>
    <t>Tons CO2 equivalent (tCO2e) / Net revenue in Κ euros</t>
  </si>
  <si>
    <t>Tons CO2 equivalent (tCO2e) / Net revenue in K euros</t>
  </si>
  <si>
    <t>Scope 3 emissions - (category 1,2,3,6,7)</t>
  </si>
  <si>
    <t>Scope 3 emissions - (category 15)</t>
  </si>
  <si>
    <t>Total GHG emissions - Total GHG  emissions intensity location based</t>
  </si>
  <si>
    <t>Total GHG emissions - Total GHG emissions intensity market based</t>
  </si>
  <si>
    <t xml:space="preserve">  </t>
  </si>
  <si>
    <t xml:space="preserve"> </t>
  </si>
  <si>
    <t xml:space="preserve">Total environmentally sustainable assets**** </t>
  </si>
  <si>
    <t xml:space="preserve">Total environmentally sustainable assets***** </t>
  </si>
  <si>
    <t xml:space="preserve">KPI**** </t>
  </si>
  <si>
    <t xml:space="preserve">KPI***** </t>
  </si>
  <si>
    <t>% of assets excluded from the GAR numerator (Article 7(2) and (3) and Section 1.1.2 of Annex V)</t>
  </si>
  <si>
    <t>% of assets excluded from the GAR denominator (Article 7 par. 1 and section 1.2.4 of Annex V)</t>
  </si>
  <si>
    <t>% coverage</t>
  </si>
  <si>
    <t>(of total assets)</t>
  </si>
  <si>
    <t>% of assets excluded from the GAR numerator (Article 7(2) and (3) and Section 1.1.2 of the Annex V)</t>
  </si>
  <si>
    <t>% of assets excluded from the denominator of the GAR (Article 7 and Section 1.2.4(1) of the Annex V)</t>
  </si>
  <si>
    <t xml:space="preserve">Additionally </t>
  </si>
  <si>
    <t xml:space="preserve">KPIs  </t>
  </si>
  <si>
    <t xml:space="preserve">GAR (flow) </t>
  </si>
  <si>
    <t xml:space="preserve">- </t>
  </si>
  <si>
    <t xml:space="preserve">Transaction portfolio* </t>
  </si>
  <si>
    <t xml:space="preserve">Financial guarantees </t>
  </si>
  <si>
    <t xml:space="preserve">Assets under management </t>
  </si>
  <si>
    <t>Includes paper, plastic, food waste, cofee, capsules, aluminum, organic waste</t>
  </si>
  <si>
    <t>**CEO, Management Consultant, CISO, Head of Divisions, Head of Branches, Investment Banking Managers, Team Leaders, DPO, Legal Counsel.</t>
  </si>
  <si>
    <t>The table below contains the summary of the main KPIs according to the EU Taxonomy Regulation for the reference year 2025.</t>
  </si>
  <si>
    <t>Number (mln Euros)</t>
  </si>
  <si>
    <t>Bank's loan portfolio concerning the financing of projects active in the fields of  renewable energy sources</t>
  </si>
  <si>
    <r>
      <t>* For credit institutions that do not meet the conditions set out in Article 94(1) of the CRR or the conditions set out in Article 325</t>
    </r>
    <r>
      <rPr>
        <i/>
        <vertAlign val="superscript"/>
        <sz val="8"/>
        <color theme="1"/>
        <rFont val="Aptos Narrow"/>
        <family val="2"/>
        <scheme val="minor"/>
      </rPr>
      <t>α</t>
    </r>
    <r>
      <rPr>
        <i/>
        <sz val="8"/>
        <color theme="1"/>
        <rFont val="Aptos Narrow"/>
        <family val="2"/>
        <scheme val="minor"/>
      </rPr>
      <t xml:space="preserve"> par. 1 of the CRR. </t>
    </r>
  </si>
  <si>
    <t xml:space="preserve">** Income from fees and commissions from services other than lending and banking assets.  </t>
  </si>
  <si>
    <t xml:space="preserve">Institutions shall disclose forward-looking information on specific KPIs, including information on targets, together with relevant explanations on the methodology applied. </t>
  </si>
  <si>
    <t xml:space="preserve">*** % of assets covered by the KPI of banks' total assets  </t>
  </si>
  <si>
    <t xml:space="preserve">**** based on the KPI of the counterparty's turnover  </t>
  </si>
  <si>
    <t>Revenue from fees and comissions **</t>
  </si>
  <si>
    <t>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</si>
</sst>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#,##0.0"/>
    <numFmt numFmtId="166" formatCode="0.0%"/>
  </numFmts>
  <fonts count="31">
    <font>
      <sz val="11"/>
      <color theme="1"/>
      <name val="Aptos Narrow"/>
      <family val="2"/>
      <scheme val="minor"/>
    </font>
    <font>
      <b/>
      <sz val="18"/>
      <color rgb="FFFF7D00"/>
      <name val="Aptos Narrow"/>
      <family val="2"/>
      <charset val="161"/>
      <scheme val="minor"/>
    </font>
    <font>
      <sz val="10"/>
      <color rgb="FFFF7D00"/>
      <name val="Aptos Narrow"/>
      <family val="2"/>
      <charset val="161"/>
      <scheme val="minor"/>
    </font>
    <font>
      <b/>
      <sz val="12"/>
      <color rgb="FFFF7D00"/>
      <name val="Aptos Narrow"/>
      <family val="2"/>
      <charset val="161"/>
      <scheme val="minor"/>
    </font>
    <font>
      <sz val="10"/>
      <color rgb="FF000000"/>
      <name val="Tahoma"/>
      <family val="2"/>
      <charset val="161"/>
    </font>
    <font>
      <sz val="8"/>
      <color theme="1"/>
      <name val="Aptos Narrow"/>
      <family val="2"/>
      <charset val="161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Tahoma"/>
      <family val="2"/>
      <charset val="161"/>
    </font>
    <font>
      <sz val="10"/>
      <color theme="1"/>
      <name val="Tahoma"/>
      <family val="2"/>
      <charset val="161"/>
    </font>
    <font>
      <sz val="11"/>
      <color theme="4"/>
      <name val="Aptos Narrow"/>
      <family val="2"/>
    </font>
    <font>
      <sz val="10"/>
      <color rgb="FF000000"/>
      <name val="Tahoma"/>
      <family val="2"/>
      <charset val="161"/>
    </font>
    <font>
      <sz val="10"/>
      <color rgb="FF000000"/>
      <name val="Callibri"/>
      <charset val="161"/>
    </font>
    <font>
      <b/>
      <sz val="10"/>
      <color rgb="FF000000"/>
      <name val="Callibri"/>
      <charset val="161"/>
    </font>
    <font>
      <b/>
      <sz val="11"/>
      <color theme="1"/>
      <name val="Aptos Narrow"/>
      <family val="2"/>
      <scheme val="minor"/>
    </font>
    <font>
      <b/>
      <sz val="11"/>
      <color theme="8" tint="-0.499984740745262"/>
      <name val="Aptos Narrow"/>
      <family val="2"/>
      <scheme val="minor"/>
    </font>
    <font>
      <sz val="11"/>
      <color rgb="FF000000"/>
      <name val="Aptos Narrow"/>
      <family val="2"/>
    </font>
    <font>
      <sz val="14"/>
      <color theme="1"/>
      <name val="Aptos Narrow"/>
      <family val="2"/>
      <scheme val="minor"/>
    </font>
    <font>
      <b/>
      <sz val="10"/>
      <color rgb="FF333333"/>
      <name val="Verdana"/>
      <family val="2"/>
      <charset val="161"/>
    </font>
    <font>
      <sz val="11"/>
      <name val="Aptos Narrow"/>
      <family val="2"/>
      <scheme val="minor"/>
    </font>
    <font>
      <b/>
      <sz val="10"/>
      <color theme="1"/>
      <name val="Aptos"/>
      <family val="2"/>
    </font>
    <font>
      <b/>
      <sz val="7"/>
      <color rgb="FF000000"/>
      <name val="Tahoma"/>
      <family val="2"/>
      <charset val="161"/>
    </font>
    <font>
      <b/>
      <sz val="6.5"/>
      <color theme="1"/>
      <name val="Tahoma"/>
      <family val="2"/>
      <charset val="161"/>
    </font>
    <font>
      <sz val="11"/>
      <color theme="1"/>
      <name val="Tahoma"/>
      <family val="2"/>
      <charset val="161"/>
    </font>
    <font>
      <sz val="7"/>
      <color rgb="FF000000"/>
      <name val="Tahoma"/>
      <family val="2"/>
      <charset val="161"/>
    </font>
    <font>
      <i/>
      <sz val="7"/>
      <color theme="1"/>
      <name val="Tahoma"/>
      <family val="2"/>
      <charset val="161"/>
    </font>
    <font>
      <sz val="6.5"/>
      <color rgb="FF000000"/>
      <name val="Tahoma"/>
      <family val="2"/>
      <charset val="161"/>
    </font>
    <font>
      <sz val="10"/>
      <color rgb="FF000000"/>
      <name val="Calibri"/>
      <family val="2"/>
      <charset val="161"/>
    </font>
    <font>
      <b/>
      <sz val="10"/>
      <color rgb="FF000000"/>
      <name val="Calibri"/>
      <family val="2"/>
      <charset val="161"/>
    </font>
    <font>
      <i/>
      <sz val="11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i/>
      <vertAlign val="superscript"/>
      <sz val="8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2F0037"/>
        <bgColor indexed="64"/>
      </patternFill>
    </fill>
    <fill>
      <patternFill patternType="solid">
        <fgColor rgb="FF2F0037"/>
        <bgColor auto="1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371642"/>
        <bgColor indexed="64"/>
      </patternFill>
    </fill>
    <fill>
      <patternFill patternType="lightUp"/>
    </fill>
    <fill>
      <patternFill patternType="lightUp">
        <bgColor theme="0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theme="2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0" fillId="4" borderId="0" xfId="0" applyFill="1"/>
    <xf numFmtId="0" fontId="0" fillId="5" borderId="1" xfId="0" applyFill="1" applyBorder="1"/>
    <xf numFmtId="0" fontId="0" fillId="0" borderId="1" xfId="0" applyBorder="1" applyAlignment="1">
      <alignment wrapText="1"/>
    </xf>
    <xf numFmtId="0" fontId="0" fillId="5" borderId="1" xfId="0" applyFill="1" applyBorder="1" applyAlignment="1">
      <alignment wrapText="1"/>
    </xf>
    <xf numFmtId="0" fontId="9" fillId="5" borderId="1" xfId="0" applyFont="1" applyFill="1" applyBorder="1" applyAlignment="1">
      <alignment horizontal="center" wrapText="1"/>
    </xf>
    <xf numFmtId="0" fontId="12" fillId="6" borderId="2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vertical="center" wrapText="1"/>
    </xf>
    <xf numFmtId="0" fontId="12" fillId="6" borderId="3" xfId="0" applyFont="1" applyFill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4" fillId="4" borderId="0" xfId="0" applyFont="1" applyFill="1"/>
    <xf numFmtId="0" fontId="3" fillId="4" borderId="0" xfId="0" applyFont="1" applyFill="1" applyAlignment="1">
      <alignment horizontal="center"/>
    </xf>
    <xf numFmtId="0" fontId="0" fillId="0" borderId="1" xfId="0" applyBorder="1"/>
    <xf numFmtId="0" fontId="0" fillId="2" borderId="0" xfId="0" applyFill="1" applyAlignment="1">
      <alignment horizontal="center" wrapText="1"/>
    </xf>
    <xf numFmtId="0" fontId="14" fillId="4" borderId="1" xfId="0" applyFont="1" applyFill="1" applyBorder="1"/>
    <xf numFmtId="0" fontId="14" fillId="4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4" borderId="1" xfId="0" applyFill="1" applyBorder="1"/>
    <xf numFmtId="0" fontId="0" fillId="4" borderId="1" xfId="0" applyFill="1" applyBorder="1" applyAlignment="1">
      <alignment horizontal="right"/>
    </xf>
    <xf numFmtId="9" fontId="0" fillId="0" borderId="1" xfId="0" applyNumberFormat="1" applyBorder="1"/>
    <xf numFmtId="9" fontId="0" fillId="4" borderId="1" xfId="0" applyNumberFormat="1" applyFill="1" applyBorder="1"/>
    <xf numFmtId="3" fontId="0" fillId="0" borderId="1" xfId="0" applyNumberFormat="1" applyBorder="1" applyAlignment="1">
      <alignment horizontal="right"/>
    </xf>
    <xf numFmtId="10" fontId="0" fillId="0" borderId="1" xfId="0" applyNumberFormat="1" applyBorder="1"/>
    <xf numFmtId="0" fontId="0" fillId="0" borderId="1" xfId="0" applyBorder="1" applyAlignment="1">
      <alignment vertical="top" wrapText="1"/>
    </xf>
    <xf numFmtId="0" fontId="13" fillId="4" borderId="1" xfId="0" applyFont="1" applyFill="1" applyBorder="1"/>
    <xf numFmtId="0" fontId="13" fillId="7" borderId="1" xfId="0" applyFont="1" applyFill="1" applyBorder="1"/>
    <xf numFmtId="0" fontId="0" fillId="7" borderId="1" xfId="0" applyFill="1" applyBorder="1"/>
    <xf numFmtId="0" fontId="0" fillId="7" borderId="1" xfId="0" applyFill="1" applyBorder="1" applyAlignment="1">
      <alignment horizontal="right"/>
    </xf>
    <xf numFmtId="4" fontId="0" fillId="0" borderId="1" xfId="0" applyNumberFormat="1" applyBorder="1" applyAlignment="1">
      <alignment horizontal="right"/>
    </xf>
    <xf numFmtId="4" fontId="0" fillId="0" borderId="1" xfId="0" applyNumberFormat="1" applyBorder="1" applyAlignment="1">
      <alignment horizontal="right" wrapText="1"/>
    </xf>
    <xf numFmtId="4" fontId="0" fillId="0" borderId="1" xfId="0" applyNumberFormat="1" applyBorder="1"/>
    <xf numFmtId="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right" wrapText="1"/>
    </xf>
    <xf numFmtId="4" fontId="14" fillId="4" borderId="1" xfId="0" applyNumberFormat="1" applyFont="1" applyFill="1" applyBorder="1" applyAlignment="1">
      <alignment horizontal="right" wrapText="1"/>
    </xf>
    <xf numFmtId="4" fontId="4" fillId="0" borderId="1" xfId="0" applyNumberFormat="1" applyFont="1" applyBorder="1" applyAlignment="1">
      <alignment horizontal="right"/>
    </xf>
    <xf numFmtId="4" fontId="0" fillId="4" borderId="1" xfId="0" applyNumberFormat="1" applyFill="1" applyBorder="1"/>
    <xf numFmtId="4" fontId="0" fillId="4" borderId="1" xfId="0" applyNumberFormat="1" applyFill="1" applyBorder="1" applyAlignment="1">
      <alignment wrapText="1"/>
    </xf>
    <xf numFmtId="3" fontId="0" fillId="0" borderId="1" xfId="0" applyNumberFormat="1" applyBorder="1" applyAlignment="1">
      <alignment wrapText="1"/>
    </xf>
    <xf numFmtId="0" fontId="10" fillId="0" borderId="1" xfId="0" applyFont="1" applyBorder="1" applyAlignment="1">
      <alignment horizontal="right"/>
    </xf>
    <xf numFmtId="0" fontId="0" fillId="8" borderId="1" xfId="0" applyFill="1" applyBorder="1"/>
    <xf numFmtId="0" fontId="14" fillId="4" borderId="0" xfId="0" applyFont="1" applyFill="1" applyAlignment="1">
      <alignment horizontal="right"/>
    </xf>
    <xf numFmtId="0" fontId="14" fillId="8" borderId="1" xfId="0" applyFont="1" applyFill="1" applyBorder="1" applyAlignment="1">
      <alignment horizontal="right"/>
    </xf>
    <xf numFmtId="9" fontId="0" fillId="0" borderId="1" xfId="0" applyNumberFormat="1" applyBorder="1" applyAlignment="1">
      <alignment wrapText="1"/>
    </xf>
    <xf numFmtId="9" fontId="0" fillId="0" borderId="1" xfId="0" applyNumberFormat="1" applyBorder="1" applyAlignment="1">
      <alignment horizontal="left" wrapText="1"/>
    </xf>
    <xf numFmtId="9" fontId="0" fillId="0" borderId="1" xfId="0" applyNumberFormat="1" applyBorder="1" applyAlignment="1">
      <alignment horizontal="right"/>
    </xf>
    <xf numFmtId="0" fontId="3" fillId="4" borderId="1" xfId="0" applyFont="1" applyFill="1" applyBorder="1" applyAlignment="1">
      <alignment horizontal="center"/>
    </xf>
    <xf numFmtId="0" fontId="0" fillId="0" borderId="8" xfId="0" applyBorder="1"/>
    <xf numFmtId="0" fontId="13" fillId="0" borderId="0" xfId="0" applyFont="1"/>
    <xf numFmtId="0" fontId="17" fillId="0" borderId="0" xfId="0" applyFont="1"/>
    <xf numFmtId="0" fontId="0" fillId="5" borderId="1" xfId="0" applyFill="1" applyBorder="1" applyAlignment="1">
      <alignment horizontal="right"/>
    </xf>
    <xf numFmtId="9" fontId="0" fillId="5" borderId="1" xfId="0" applyNumberFormat="1" applyFill="1" applyBorder="1"/>
    <xf numFmtId="0" fontId="6" fillId="0" borderId="1" xfId="1" applyBorder="1" applyAlignment="1">
      <alignment wrapText="1"/>
    </xf>
    <xf numFmtId="0" fontId="18" fillId="5" borderId="1" xfId="0" applyFont="1" applyFill="1" applyBorder="1"/>
    <xf numFmtId="10" fontId="0" fillId="0" borderId="1" xfId="0" applyNumberFormat="1" applyBorder="1" applyAlignment="1">
      <alignment horizontal="right"/>
    </xf>
    <xf numFmtId="10" fontId="0" fillId="5" borderId="1" xfId="0" applyNumberFormat="1" applyFill="1" applyBorder="1"/>
    <xf numFmtId="4" fontId="0" fillId="5" borderId="1" xfId="0" applyNumberForma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4" fontId="0" fillId="5" borderId="1" xfId="0" applyNumberFormat="1" applyFill="1" applyBorder="1"/>
    <xf numFmtId="4" fontId="0" fillId="5" borderId="1" xfId="0" applyNumberFormat="1" applyFill="1" applyBorder="1" applyAlignment="1">
      <alignment wrapText="1"/>
    </xf>
    <xf numFmtId="0" fontId="19" fillId="0" borderId="0" xfId="0" applyFont="1" applyAlignment="1">
      <alignment vertical="center"/>
    </xf>
    <xf numFmtId="165" fontId="0" fillId="0" borderId="1" xfId="0" applyNumberFormat="1" applyBorder="1"/>
    <xf numFmtId="165" fontId="0" fillId="0" borderId="1" xfId="0" applyNumberFormat="1" applyBorder="1" applyAlignment="1">
      <alignment wrapText="1"/>
    </xf>
    <xf numFmtId="165" fontId="0" fillId="0" borderId="1" xfId="0" applyNumberFormat="1" applyBorder="1" applyAlignment="1">
      <alignment horizontal="right" wrapText="1"/>
    </xf>
    <xf numFmtId="2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/>
    <xf numFmtId="3" fontId="0" fillId="5" borderId="1" xfId="0" applyNumberFormat="1" applyFill="1" applyBorder="1"/>
    <xf numFmtId="0" fontId="1" fillId="3" borderId="1" xfId="0" applyFont="1" applyFill="1" applyBorder="1" applyAlignment="1">
      <alignment horizontal="left" vertical="center"/>
    </xf>
    <xf numFmtId="4" fontId="0" fillId="5" borderId="1" xfId="0" applyNumberFormat="1" applyFill="1" applyBorder="1" applyAlignment="1">
      <alignment horizontal="right" wrapText="1"/>
    </xf>
    <xf numFmtId="3" fontId="0" fillId="5" borderId="1" xfId="0" applyNumberFormat="1" applyFill="1" applyBorder="1" applyAlignment="1">
      <alignment wrapText="1"/>
    </xf>
    <xf numFmtId="0" fontId="20" fillId="6" borderId="6" xfId="0" applyFont="1" applyFill="1" applyBorder="1" applyAlignment="1">
      <alignment horizontal="center" vertical="center" wrapText="1"/>
    </xf>
    <xf numFmtId="10" fontId="21" fillId="0" borderId="4" xfId="0" applyNumberFormat="1" applyFont="1" applyBorder="1" applyAlignment="1">
      <alignment horizontal="justify" vertical="center" wrapText="1"/>
    </xf>
    <xf numFmtId="0" fontId="11" fillId="5" borderId="5" xfId="0" applyFont="1" applyFill="1" applyBorder="1" applyAlignment="1">
      <alignment horizontal="center" vertical="center" wrapText="1"/>
    </xf>
    <xf numFmtId="10" fontId="11" fillId="5" borderId="5" xfId="0" applyNumberFormat="1" applyFont="1" applyFill="1" applyBorder="1" applyAlignment="1">
      <alignment horizontal="center" vertical="center" wrapText="1"/>
    </xf>
    <xf numFmtId="0" fontId="27" fillId="6" borderId="16" xfId="0" applyFont="1" applyFill="1" applyBorder="1" applyAlignment="1">
      <alignment vertical="center" wrapText="1"/>
    </xf>
    <xf numFmtId="0" fontId="0" fillId="10" borderId="0" xfId="0" applyFill="1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1" xfId="0" applyBorder="1" applyAlignment="1">
      <alignment horizontal="left" vertical="top"/>
    </xf>
    <xf numFmtId="0" fontId="0" fillId="0" borderId="11" xfId="0" applyBorder="1" applyAlignment="1">
      <alignment horizontal="left" wrapText="1"/>
    </xf>
    <xf numFmtId="0" fontId="14" fillId="4" borderId="11" xfId="0" applyFont="1" applyFill="1" applyBorder="1"/>
    <xf numFmtId="0" fontId="0" fillId="0" borderId="11" xfId="0" applyBorder="1" applyAlignment="1">
      <alignment vertical="top"/>
    </xf>
    <xf numFmtId="0" fontId="0" fillId="4" borderId="11" xfId="0" applyFill="1" applyBorder="1"/>
    <xf numFmtId="0" fontId="0" fillId="2" borderId="18" xfId="0" applyFill="1" applyBorder="1"/>
    <xf numFmtId="0" fontId="0" fillId="2" borderId="19" xfId="0" applyFill="1" applyBorder="1"/>
    <xf numFmtId="0" fontId="1" fillId="3" borderId="19" xfId="0" applyFont="1" applyFill="1" applyBorder="1" applyAlignment="1">
      <alignment vertical="center"/>
    </xf>
    <xf numFmtId="0" fontId="1" fillId="3" borderId="0" xfId="0" applyFont="1" applyFill="1" applyAlignment="1">
      <alignment vertical="center" wrapText="1"/>
    </xf>
    <xf numFmtId="0" fontId="1" fillId="3" borderId="20" xfId="0" applyFont="1" applyFill="1" applyBorder="1" applyAlignment="1">
      <alignment vertic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14" fillId="4" borderId="19" xfId="0" applyFont="1" applyFill="1" applyBorder="1"/>
    <xf numFmtId="0" fontId="0" fillId="0" borderId="20" xfId="0" applyBorder="1"/>
    <xf numFmtId="0" fontId="0" fillId="11" borderId="20" xfId="0" applyFill="1" applyBorder="1"/>
    <xf numFmtId="0" fontId="0" fillId="11" borderId="21" xfId="0" applyFill="1" applyBorder="1"/>
    <xf numFmtId="0" fontId="0" fillId="11" borderId="22" xfId="0" applyFill="1" applyBorder="1"/>
    <xf numFmtId="4" fontId="0" fillId="12" borderId="1" xfId="0" applyNumberFormat="1" applyFill="1" applyBorder="1" applyAlignment="1">
      <alignment wrapText="1"/>
    </xf>
    <xf numFmtId="2" fontId="28" fillId="0" borderId="20" xfId="0" applyNumberFormat="1" applyFont="1" applyBorder="1" applyAlignment="1">
      <alignment horizontal="left" vertical="top" wrapText="1"/>
    </xf>
    <xf numFmtId="0" fontId="28" fillId="0" borderId="20" xfId="0" applyFont="1" applyBorder="1" applyAlignment="1">
      <alignment vertical="top" wrapText="1"/>
    </xf>
    <xf numFmtId="9" fontId="0" fillId="5" borderId="1" xfId="0" applyNumberFormat="1" applyFill="1" applyBorder="1" applyAlignment="1">
      <alignment wrapText="1"/>
    </xf>
    <xf numFmtId="0" fontId="0" fillId="0" borderId="1" xfId="0" applyBorder="1" applyAlignment="1">
      <alignment horizontal="right" wrapText="1"/>
    </xf>
    <xf numFmtId="3" fontId="0" fillId="0" borderId="1" xfId="0" applyNumberFormat="1" applyBorder="1"/>
    <xf numFmtId="0" fontId="0" fillId="11" borderId="10" xfId="0" applyFill="1" applyBorder="1"/>
    <xf numFmtId="0" fontId="0" fillId="11" borderId="0" xfId="0" applyFill="1"/>
    <xf numFmtId="0" fontId="5" fillId="5" borderId="0" xfId="0" applyFont="1" applyFill="1" applyAlignment="1">
      <alignment wrapText="1"/>
    </xf>
    <xf numFmtId="1" fontId="0" fillId="5" borderId="1" xfId="0" applyNumberFormat="1" applyFill="1" applyBorder="1" applyAlignment="1">
      <alignment horizontal="right" wrapText="1"/>
    </xf>
    <xf numFmtId="1" fontId="0" fillId="0" borderId="1" xfId="0" applyNumberFormat="1" applyBorder="1"/>
    <xf numFmtId="1" fontId="0" fillId="0" borderId="1" xfId="0" applyNumberFormat="1" applyBorder="1" applyAlignment="1">
      <alignment wrapText="1"/>
    </xf>
    <xf numFmtId="1" fontId="0" fillId="5" borderId="1" xfId="0" applyNumberFormat="1" applyFill="1" applyBorder="1" applyAlignment="1">
      <alignment horizontal="right"/>
    </xf>
    <xf numFmtId="166" fontId="0" fillId="5" borderId="1" xfId="0" applyNumberFormat="1" applyFill="1" applyBorder="1"/>
    <xf numFmtId="0" fontId="27" fillId="6" borderId="23" xfId="0" applyFont="1" applyFill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1" fillId="5" borderId="26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10" fontId="8" fillId="0" borderId="25" xfId="0" applyNumberFormat="1" applyFont="1" applyBorder="1" applyAlignment="1">
      <alignment horizontal="center" vertical="center" wrapText="1"/>
    </xf>
    <xf numFmtId="10" fontId="8" fillId="0" borderId="0" xfId="0" applyNumberFormat="1" applyFont="1" applyAlignment="1">
      <alignment horizontal="center" vertical="center" wrapText="1"/>
    </xf>
    <xf numFmtId="10" fontId="26" fillId="0" borderId="25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justify" vertical="center" wrapText="1"/>
    </xf>
    <xf numFmtId="0" fontId="25" fillId="0" borderId="25" xfId="0" applyFont="1" applyBorder="1" applyAlignment="1">
      <alignment horizontal="justify" vertical="center" wrapText="1"/>
    </xf>
    <xf numFmtId="0" fontId="12" fillId="0" borderId="11" xfId="0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11" fillId="5" borderId="28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5" fillId="9" borderId="29" xfId="0" applyFont="1" applyFill="1" applyBorder="1" applyAlignment="1">
      <alignment horizontal="justify" vertical="center" wrapText="1"/>
    </xf>
    <xf numFmtId="0" fontId="25" fillId="9" borderId="0" xfId="0" applyFont="1" applyFill="1" applyAlignment="1">
      <alignment horizontal="justify" vertical="center" wrapText="1"/>
    </xf>
    <xf numFmtId="0" fontId="24" fillId="0" borderId="11" xfId="0" applyFont="1" applyBorder="1" applyAlignment="1">
      <alignment horizontal="justify" vertical="center" wrapText="1"/>
    </xf>
    <xf numFmtId="10" fontId="8" fillId="0" borderId="27" xfId="0" applyNumberFormat="1" applyFont="1" applyBorder="1" applyAlignment="1">
      <alignment horizontal="center" vertical="center" wrapText="1"/>
    </xf>
    <xf numFmtId="10" fontId="8" fillId="0" borderId="12" xfId="0" applyNumberFormat="1" applyFont="1" applyBorder="1" applyAlignment="1">
      <alignment horizontal="center" vertical="center" wrapText="1"/>
    </xf>
    <xf numFmtId="0" fontId="24" fillId="0" borderId="30" xfId="0" applyFont="1" applyBorder="1" applyAlignment="1">
      <alignment horizontal="justify" vertical="center" wrapText="1"/>
    </xf>
    <xf numFmtId="0" fontId="12" fillId="0" borderId="31" xfId="0" applyFont="1" applyBorder="1" applyAlignment="1">
      <alignment vertical="center" wrapText="1"/>
    </xf>
    <xf numFmtId="0" fontId="11" fillId="5" borderId="32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10" fontId="8" fillId="0" borderId="31" xfId="0" applyNumberFormat="1" applyFont="1" applyBorder="1" applyAlignment="1">
      <alignment horizontal="center" vertical="center" wrapText="1"/>
    </xf>
    <xf numFmtId="10" fontId="8" fillId="0" borderId="34" xfId="0" applyNumberFormat="1" applyFont="1" applyBorder="1" applyAlignment="1">
      <alignment horizontal="center" vertical="center" wrapText="1"/>
    </xf>
    <xf numFmtId="0" fontId="25" fillId="9" borderId="4" xfId="0" applyFont="1" applyFill="1" applyBorder="1" applyAlignment="1">
      <alignment horizontal="justify" vertical="center" wrapText="1"/>
    </xf>
    <xf numFmtId="0" fontId="25" fillId="9" borderId="35" xfId="0" applyFont="1" applyFill="1" applyBorder="1" applyAlignment="1">
      <alignment horizontal="justify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1" fillId="3" borderId="1" xfId="0" applyFont="1" applyFill="1" applyBorder="1" applyAlignment="1">
      <alignment horizontal="left" vertical="center"/>
    </xf>
    <xf numFmtId="0" fontId="27" fillId="6" borderId="15" xfId="0" applyFont="1" applyFill="1" applyBorder="1" applyAlignment="1">
      <alignment horizontal="justify" vertical="center" wrapText="1"/>
    </xf>
    <xf numFmtId="0" fontId="27" fillId="6" borderId="7" xfId="0" applyFont="1" applyFill="1" applyBorder="1" applyAlignment="1">
      <alignment horizontal="justify" vertical="center" wrapText="1"/>
    </xf>
    <xf numFmtId="0" fontId="27" fillId="6" borderId="17" xfId="0" applyFont="1" applyFill="1" applyBorder="1" applyAlignment="1">
      <alignment horizontal="center" vertical="center" wrapText="1"/>
    </xf>
    <xf numFmtId="0" fontId="27" fillId="6" borderId="7" xfId="0" applyFont="1" applyFill="1" applyBorder="1" applyAlignment="1">
      <alignment horizontal="center" vertical="center" wrapText="1"/>
    </xf>
    <xf numFmtId="0" fontId="27" fillId="6" borderId="14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22" fillId="6" borderId="15" xfId="0" applyFont="1" applyFill="1" applyBorder="1" applyAlignment="1">
      <alignment horizontal="justify" vertical="center" wrapText="1"/>
    </xf>
    <xf numFmtId="0" fontId="22" fillId="6" borderId="7" xfId="0" applyFont="1" applyFill="1" applyBorder="1" applyAlignment="1">
      <alignment horizontal="justify" vertical="center" wrapText="1"/>
    </xf>
    <xf numFmtId="0" fontId="23" fillId="6" borderId="15" xfId="0" applyFont="1" applyFill="1" applyBorder="1" applyAlignment="1">
      <alignment horizontal="justify" vertical="center" wrapText="1"/>
    </xf>
    <xf numFmtId="0" fontId="23" fillId="6" borderId="14" xfId="0" applyFont="1" applyFill="1" applyBorder="1" applyAlignment="1">
      <alignment horizontal="justify" vertical="center" wrapText="1"/>
    </xf>
    <xf numFmtId="0" fontId="27" fillId="6" borderId="14" xfId="0" applyFont="1" applyFill="1" applyBorder="1" applyAlignment="1">
      <alignment horizontal="justify" vertical="center" wrapText="1"/>
    </xf>
    <xf numFmtId="0" fontId="1" fillId="3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wrapText="1"/>
    </xf>
    <xf numFmtId="0" fontId="14" fillId="4" borderId="1" xfId="0" applyFont="1" applyFill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1" fillId="3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/>
    </xf>
    <xf numFmtId="0" fontId="0" fillId="0" borderId="1" xfId="0" applyBorder="1" applyAlignment="1">
      <alignment vertical="top"/>
    </xf>
    <xf numFmtId="2" fontId="0" fillId="0" borderId="11" xfId="0" applyNumberFormat="1" applyBorder="1" applyAlignment="1">
      <alignment horizontal="center" vertical="top" wrapText="1"/>
    </xf>
    <xf numFmtId="2" fontId="0" fillId="0" borderId="12" xfId="0" applyNumberFormat="1" applyBorder="1" applyAlignment="1">
      <alignment horizontal="center" vertical="top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29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2" borderId="0" xfId="0" applyFill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3716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171450</xdr:rowOff>
    </xdr:from>
    <xdr:to>
      <xdr:col>0</xdr:col>
      <xdr:colOff>1334060</xdr:colOff>
      <xdr:row>4</xdr:row>
      <xdr:rowOff>17145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FA959E-4AD0-4C36-B7FA-4A44A46F3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2875" y="361950"/>
          <a:ext cx="1191185" cy="3886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</xdr:row>
      <xdr:rowOff>38100</xdr:rowOff>
    </xdr:from>
    <xdr:to>
      <xdr:col>0</xdr:col>
      <xdr:colOff>1505510</xdr:colOff>
      <xdr:row>3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DF5688-E143-40A1-95C2-E7CF1ED28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14325" y="228600"/>
          <a:ext cx="1191185" cy="3886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1</xdr:row>
      <xdr:rowOff>85725</xdr:rowOff>
    </xdr:from>
    <xdr:to>
      <xdr:col>0</xdr:col>
      <xdr:colOff>1606475</xdr:colOff>
      <xdr:row>3</xdr:row>
      <xdr:rowOff>78105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E16D93-8C12-46D0-ADE6-A2ACC6396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28625" y="276225"/>
          <a:ext cx="1177850" cy="373380"/>
        </a:xfrm>
        <a:prstGeom prst="rect">
          <a:avLst/>
        </a:prstGeom>
      </xdr:spPr>
    </xdr:pic>
    <xdr:clientData/>
  </xdr:twoCellAnchor>
  <xdr:twoCellAnchor editAs="oneCell">
    <xdr:from>
      <xdr:col>3</xdr:col>
      <xdr:colOff>38099</xdr:colOff>
      <xdr:row>46</xdr:row>
      <xdr:rowOff>219075</xdr:rowOff>
    </xdr:from>
    <xdr:to>
      <xdr:col>3</xdr:col>
      <xdr:colOff>1781175</xdr:colOff>
      <xdr:row>49</xdr:row>
      <xdr:rowOff>1167510</xdr:rowOff>
    </xdr:to>
    <xdr:pic>
      <xdr:nvPicPr>
        <xdr:cNvPr id="4" name="Picture 3" descr="A hexagon with white text and numbers&#10;&#10;AI-generated content may be incorrect.">
          <a:extLst>
            <a:ext uri="{FF2B5EF4-FFF2-40B4-BE49-F238E27FC236}">
              <a16:creationId xmlns:a16="http://schemas.microsoft.com/office/drawing/2014/main" id="{7E4408EC-2457-2CD4-E0E6-269A786E1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1674" y="10553700"/>
          <a:ext cx="1743076" cy="2472435"/>
        </a:xfrm>
        <a:prstGeom prst="rect">
          <a:avLst/>
        </a:prstGeom>
      </xdr:spPr>
    </xdr:pic>
    <xdr:clientData/>
  </xdr:twoCellAnchor>
  <xdr:twoCellAnchor editAs="oneCell">
    <xdr:from>
      <xdr:col>5</xdr:col>
      <xdr:colOff>442362</xdr:colOff>
      <xdr:row>40</xdr:row>
      <xdr:rowOff>9525</xdr:rowOff>
    </xdr:from>
    <xdr:to>
      <xdr:col>6</xdr:col>
      <xdr:colOff>323025</xdr:colOff>
      <xdr:row>45</xdr:row>
      <xdr:rowOff>419100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B5F1FD2-E025-3B9D-8DF2-18B7CB559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34562" y="8820150"/>
          <a:ext cx="1728513" cy="136207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114300</xdr:colOff>
      <xdr:row>47</xdr:row>
      <xdr:rowOff>61960</xdr:rowOff>
    </xdr:from>
    <xdr:to>
      <xdr:col>4</xdr:col>
      <xdr:colOff>1743075</xdr:colOff>
      <xdr:row>48</xdr:row>
      <xdr:rowOff>318596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4AED6B7-88C5-3B03-BE95-C12C1B8CC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515725" y="10968085"/>
          <a:ext cx="1628775" cy="828136"/>
        </a:xfrm>
        <a:prstGeom prst="rect">
          <a:avLst/>
        </a:prstGeom>
      </xdr:spPr>
    </xdr:pic>
    <xdr:clientData/>
  </xdr:twoCellAnchor>
  <xdr:twoCellAnchor editAs="oneCell">
    <xdr:from>
      <xdr:col>4</xdr:col>
      <xdr:colOff>76201</xdr:colOff>
      <xdr:row>40</xdr:row>
      <xdr:rowOff>0</xdr:rowOff>
    </xdr:from>
    <xdr:to>
      <xdr:col>5</xdr:col>
      <xdr:colOff>258802</xdr:colOff>
      <xdr:row>45</xdr:row>
      <xdr:rowOff>419100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D768C7D-F98B-8247-0650-5DE2DFD56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020551" y="8810625"/>
          <a:ext cx="2030451" cy="13716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19050</xdr:colOff>
      <xdr:row>40</xdr:row>
      <xdr:rowOff>16119</xdr:rowOff>
    </xdr:from>
    <xdr:to>
      <xdr:col>3</xdr:col>
      <xdr:colOff>1609725</xdr:colOff>
      <xdr:row>45</xdr:row>
      <xdr:rowOff>409574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F678D35-F82A-BFF6-F46D-2B6DFEB8F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8636244"/>
          <a:ext cx="1590675" cy="134595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timabank.gr/media/vblnyb20/suitability_policy_members_board_of_directors.pdf?cb=47a01e7a-667d-46a3-9cae-7a2c1deecf43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https://www.optimabank.gr/media/bzkpmf0r/p43_politiki_apodoxon_melon_ds.pdf" TargetMode="External"/><Relationship Id="rId1" Type="http://schemas.openxmlformats.org/officeDocument/2006/relationships/hyperlink" Target="https://www.optimabank.gr/media/z1rnsskx/p54_politiki-prolipsi-katapolemisi-vias-parenoxlisis.pdf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optimabank.gr/media/ipzduozs/p66en_environmental_policy.pdf" TargetMode="External"/><Relationship Id="rId4" Type="http://schemas.openxmlformats.org/officeDocument/2006/relationships/hyperlink" Target="https://www.optimabank.gr/media/yfkdyk1k/anx295_politiki_kataggelion_athemiton_praktik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I71"/>
  <sheetViews>
    <sheetView tabSelected="1" topLeftCell="A20" zoomScale="90" zoomScaleNormal="90" workbookViewId="0">
      <selection activeCell="C33" sqref="C33"/>
    </sheetView>
  </sheetViews>
  <sheetFormatPr defaultRowHeight="15"/>
  <cols>
    <col min="1" max="1" width="45.7109375" customWidth="1"/>
    <col min="2" max="2" width="31.85546875" customWidth="1"/>
    <col min="3" max="3" width="25.7109375" customWidth="1"/>
    <col min="4" max="4" width="18.42578125" bestFit="1" customWidth="1"/>
    <col min="5" max="5" width="20.42578125" customWidth="1"/>
    <col min="6" max="6" width="21.85546875" customWidth="1"/>
    <col min="7" max="7" width="36.5703125" customWidth="1"/>
    <col min="8" max="8" width="39" bestFit="1" customWidth="1"/>
    <col min="9" max="9" width="18.7109375" customWidth="1"/>
  </cols>
  <sheetData>
    <row r="1" spans="1:8">
      <c r="A1" s="149">
        <v>768.6</v>
      </c>
      <c r="B1" s="149"/>
      <c r="C1" s="149"/>
      <c r="D1" s="92"/>
      <c r="E1" s="174"/>
      <c r="F1" s="174"/>
      <c r="G1" s="174"/>
      <c r="H1" s="175"/>
    </row>
    <row r="2" spans="1:8">
      <c r="A2" s="149"/>
      <c r="B2" s="149"/>
      <c r="C2" s="149"/>
      <c r="D2" s="93"/>
      <c r="E2" s="149"/>
      <c r="F2" s="149"/>
      <c r="G2" s="149"/>
      <c r="H2" s="176"/>
    </row>
    <row r="3" spans="1:8">
      <c r="A3" s="149"/>
      <c r="B3" s="149"/>
      <c r="C3" s="149"/>
      <c r="D3" s="93"/>
      <c r="E3" s="149"/>
      <c r="F3" s="149"/>
      <c r="G3" s="149"/>
      <c r="H3" s="176"/>
    </row>
    <row r="4" spans="1:8" ht="12.75" customHeight="1">
      <c r="A4" s="149"/>
      <c r="B4" s="149"/>
      <c r="C4" s="149"/>
      <c r="D4" s="94"/>
      <c r="E4" s="149"/>
      <c r="F4" s="149"/>
      <c r="G4" s="149"/>
      <c r="H4" s="176"/>
    </row>
    <row r="5" spans="1:8" ht="19.5" customHeight="1">
      <c r="A5" s="177" t="s">
        <v>0</v>
      </c>
      <c r="B5" s="177"/>
      <c r="C5" s="177"/>
      <c r="D5" s="94"/>
      <c r="E5" s="149"/>
      <c r="F5" s="149"/>
      <c r="G5" s="149"/>
      <c r="H5" s="176"/>
    </row>
    <row r="6" spans="1:8" ht="24">
      <c r="A6" s="2"/>
      <c r="B6" s="2"/>
      <c r="C6" s="2"/>
      <c r="D6" s="94"/>
      <c r="E6" s="2"/>
      <c r="F6" s="2"/>
      <c r="G6" s="95"/>
      <c r="H6" s="96"/>
    </row>
    <row r="7" spans="1:8" ht="21.75" customHeight="1">
      <c r="A7" s="178"/>
      <c r="B7" s="178"/>
      <c r="C7" s="4" t="s">
        <v>1</v>
      </c>
      <c r="D7" s="97" t="s">
        <v>2</v>
      </c>
      <c r="E7" s="4" t="s">
        <v>3</v>
      </c>
      <c r="F7" s="4" t="s">
        <v>4</v>
      </c>
      <c r="G7" s="4" t="s">
        <v>5</v>
      </c>
      <c r="H7" s="98" t="s">
        <v>182</v>
      </c>
    </row>
    <row r="8" spans="1:8">
      <c r="A8" s="20" t="s">
        <v>151</v>
      </c>
      <c r="B8" s="20"/>
      <c r="C8" s="20"/>
      <c r="D8" s="99"/>
      <c r="E8" s="20"/>
      <c r="F8" s="20"/>
      <c r="G8" s="20"/>
      <c r="H8" s="27"/>
    </row>
    <row r="9" spans="1:8" ht="17.25" customHeight="1">
      <c r="A9" s="165" t="s">
        <v>6</v>
      </c>
      <c r="B9" s="165"/>
      <c r="C9" s="85" t="s">
        <v>7</v>
      </c>
      <c r="D9" s="38">
        <v>138.876</v>
      </c>
      <c r="E9" s="38">
        <v>126.43</v>
      </c>
      <c r="F9" s="39">
        <v>128.32</v>
      </c>
      <c r="G9" s="73">
        <v>115.78</v>
      </c>
      <c r="H9" s="101"/>
    </row>
    <row r="10" spans="1:8" ht="30.75" customHeight="1">
      <c r="A10" s="179" t="s">
        <v>8</v>
      </c>
      <c r="B10" s="179"/>
      <c r="C10" s="86" t="s">
        <v>200</v>
      </c>
      <c r="D10" s="38" t="s">
        <v>194</v>
      </c>
      <c r="E10" s="39" t="s">
        <v>9</v>
      </c>
      <c r="F10" s="39" t="s">
        <v>9</v>
      </c>
      <c r="G10" s="73">
        <v>0.4</v>
      </c>
      <c r="H10" s="101"/>
    </row>
    <row r="11" spans="1:8" ht="30" customHeight="1">
      <c r="A11" s="167" t="s">
        <v>10</v>
      </c>
      <c r="B11" s="167"/>
      <c r="C11" s="87" t="s">
        <v>7</v>
      </c>
      <c r="D11" s="40">
        <v>881.75300000000004</v>
      </c>
      <c r="E11" s="31">
        <v>837.73</v>
      </c>
      <c r="F11" s="41">
        <v>872.01</v>
      </c>
      <c r="G11" s="74">
        <v>645.65666442928512</v>
      </c>
      <c r="H11" s="101"/>
    </row>
    <row r="12" spans="1:8" ht="30" customHeight="1">
      <c r="A12" s="168" t="s">
        <v>11</v>
      </c>
      <c r="B12" s="168"/>
      <c r="C12" s="86" t="s">
        <v>201</v>
      </c>
      <c r="D12" s="70">
        <v>9.16</v>
      </c>
      <c r="E12" s="71">
        <v>4.34</v>
      </c>
      <c r="F12" s="72">
        <v>3.4</v>
      </c>
      <c r="G12" s="11">
        <v>2.16</v>
      </c>
      <c r="H12" s="101"/>
    </row>
    <row r="13" spans="1:8" ht="30" customHeight="1">
      <c r="A13" s="169" t="s">
        <v>12</v>
      </c>
      <c r="B13" s="169"/>
      <c r="C13" s="87" t="s">
        <v>7</v>
      </c>
      <c r="D13" s="65" t="s">
        <v>58</v>
      </c>
      <c r="E13" s="39">
        <v>611.1</v>
      </c>
      <c r="F13" s="41">
        <v>636.11</v>
      </c>
      <c r="G13" s="74">
        <v>41.509</v>
      </c>
      <c r="H13" s="101"/>
    </row>
    <row r="14" spans="1:8" ht="30" customHeight="1">
      <c r="A14" s="165" t="s">
        <v>13</v>
      </c>
      <c r="B14" s="165"/>
      <c r="C14" s="88" t="s">
        <v>201</v>
      </c>
      <c r="D14" s="65" t="s">
        <v>58</v>
      </c>
      <c r="E14" s="41">
        <v>3.16</v>
      </c>
      <c r="F14" s="72">
        <v>2.5</v>
      </c>
      <c r="G14" s="11">
        <v>0.14000000000000001</v>
      </c>
      <c r="H14" s="101"/>
    </row>
    <row r="15" spans="1:8" ht="30" customHeight="1">
      <c r="A15" s="172" t="s">
        <v>202</v>
      </c>
      <c r="B15" s="173"/>
      <c r="C15" s="85" t="s">
        <v>7</v>
      </c>
      <c r="D15" s="65" t="s">
        <v>58</v>
      </c>
      <c r="E15" s="42" t="s">
        <v>58</v>
      </c>
      <c r="F15" s="42" t="s">
        <v>58</v>
      </c>
      <c r="G15" s="67">
        <v>6450.29</v>
      </c>
      <c r="H15" s="101"/>
    </row>
    <row r="16" spans="1:8" ht="30" customHeight="1">
      <c r="A16" s="172" t="s">
        <v>203</v>
      </c>
      <c r="B16" s="173"/>
      <c r="C16" s="88" t="s">
        <v>168</v>
      </c>
      <c r="D16" s="65" t="s">
        <v>58</v>
      </c>
      <c r="E16" s="65" t="s">
        <v>58</v>
      </c>
      <c r="F16" s="65" t="s">
        <v>58</v>
      </c>
      <c r="G16" s="75">
        <v>1918612</v>
      </c>
      <c r="H16" s="101"/>
    </row>
    <row r="17" spans="1:8">
      <c r="A17" s="165" t="s">
        <v>36</v>
      </c>
      <c r="B17" s="165"/>
      <c r="C17" s="85" t="s">
        <v>7</v>
      </c>
      <c r="D17" s="39">
        <f>D9+D11</f>
        <v>1020.629</v>
      </c>
      <c r="E17" s="39">
        <f>E9+E11</f>
        <v>964.16000000000008</v>
      </c>
      <c r="F17" s="39">
        <f>F9+F11</f>
        <v>1000.3299999999999</v>
      </c>
      <c r="G17" s="75">
        <f>G9+G11+G16+G15</f>
        <v>1925823.7266644293</v>
      </c>
      <c r="H17" s="101"/>
    </row>
    <row r="18" spans="1:8">
      <c r="A18" s="165" t="s">
        <v>37</v>
      </c>
      <c r="B18" s="165"/>
      <c r="C18" s="85" t="s">
        <v>7</v>
      </c>
      <c r="D18" s="39" t="s">
        <v>58</v>
      </c>
      <c r="E18" s="39">
        <f>E9+E13</f>
        <v>737.53</v>
      </c>
      <c r="F18" s="39">
        <f>F9+F13</f>
        <v>764.43000000000006</v>
      </c>
      <c r="G18" s="75">
        <f>G9+G13+G16+G15</f>
        <v>1925219.5790000001</v>
      </c>
      <c r="H18" s="101"/>
    </row>
    <row r="19" spans="1:8" ht="45">
      <c r="A19" s="165" t="s">
        <v>204</v>
      </c>
      <c r="B19" s="165"/>
      <c r="C19" s="86" t="s">
        <v>200</v>
      </c>
      <c r="D19" s="77">
        <f>D17/96.3</f>
        <v>10.598431983385256</v>
      </c>
      <c r="E19" s="77">
        <f>E17/193</f>
        <v>4.9956476683937829</v>
      </c>
      <c r="F19" s="77">
        <f>F17/254.7</f>
        <v>3.9274833137023948</v>
      </c>
      <c r="G19" s="67">
        <f>G17/297553</f>
        <v>6.4722040331115105</v>
      </c>
      <c r="H19" s="101"/>
    </row>
    <row r="20" spans="1:8" ht="45">
      <c r="A20" s="165" t="s">
        <v>205</v>
      </c>
      <c r="B20" s="165"/>
      <c r="C20" s="86" t="s">
        <v>200</v>
      </c>
      <c r="D20" s="77" t="s">
        <v>58</v>
      </c>
      <c r="E20" s="77">
        <f>E18/193</f>
        <v>3.8213989637305699</v>
      </c>
      <c r="F20" s="77">
        <f>F18/254.7</f>
        <v>3.0012956419316845</v>
      </c>
      <c r="G20" s="67">
        <f>G18/297553</f>
        <v>6.4701736463756045</v>
      </c>
      <c r="H20" s="101"/>
    </row>
    <row r="21" spans="1:8">
      <c r="A21" s="171" t="s">
        <v>154</v>
      </c>
      <c r="B21" s="171"/>
      <c r="C21" s="89"/>
      <c r="D21" s="24"/>
      <c r="E21" s="43"/>
      <c r="F21" s="43"/>
      <c r="G21" s="24"/>
      <c r="H21" s="24"/>
    </row>
    <row r="22" spans="1:8" ht="36.75" customHeight="1">
      <c r="A22" s="170" t="s">
        <v>14</v>
      </c>
      <c r="B22" s="170"/>
      <c r="C22" s="90" t="s">
        <v>15</v>
      </c>
      <c r="D22" s="38">
        <v>2171.1999999999998</v>
      </c>
      <c r="E22" s="39">
        <v>2151.2399999999998</v>
      </c>
      <c r="F22" s="44">
        <v>2227.5700000000002</v>
      </c>
      <c r="G22" s="77">
        <v>2188.7800000000002</v>
      </c>
      <c r="H22" s="101"/>
    </row>
    <row r="23" spans="1:8">
      <c r="A23" s="165" t="s">
        <v>16</v>
      </c>
      <c r="B23" s="165"/>
      <c r="C23" s="85" t="s">
        <v>17</v>
      </c>
      <c r="D23" s="38">
        <v>76.040000000000006</v>
      </c>
      <c r="E23" s="39">
        <v>77.900000000000006</v>
      </c>
      <c r="F23" s="39">
        <v>78.7</v>
      </c>
      <c r="G23" s="77">
        <v>79.900000000000006</v>
      </c>
      <c r="H23" s="101"/>
    </row>
    <row r="24" spans="1:8">
      <c r="A24" s="165" t="s">
        <v>18</v>
      </c>
      <c r="B24" s="165"/>
      <c r="C24" s="85" t="s">
        <v>17</v>
      </c>
      <c r="D24" s="38">
        <v>25.1</v>
      </c>
      <c r="E24" s="39">
        <v>28.8</v>
      </c>
      <c r="F24" s="39">
        <v>29.1</v>
      </c>
      <c r="G24" s="113">
        <v>76</v>
      </c>
      <c r="H24" s="101"/>
    </row>
    <row r="25" spans="1:8">
      <c r="A25" s="165" t="s">
        <v>19</v>
      </c>
      <c r="B25" s="165"/>
      <c r="C25" s="85" t="s">
        <v>17</v>
      </c>
      <c r="D25" s="67">
        <v>0</v>
      </c>
      <c r="E25" s="68">
        <v>0</v>
      </c>
      <c r="F25" s="41">
        <v>0</v>
      </c>
      <c r="G25" s="77">
        <v>0</v>
      </c>
      <c r="H25" s="101"/>
    </row>
    <row r="26" spans="1:8">
      <c r="A26" s="165" t="s">
        <v>20</v>
      </c>
      <c r="B26" s="165"/>
      <c r="C26" s="85" t="s">
        <v>236</v>
      </c>
      <c r="D26" s="67">
        <v>0</v>
      </c>
      <c r="E26" s="68">
        <v>0</v>
      </c>
      <c r="F26" s="41">
        <v>0</v>
      </c>
      <c r="G26" s="77">
        <v>0</v>
      </c>
      <c r="H26" s="101"/>
    </row>
    <row r="27" spans="1:8">
      <c r="A27" s="165" t="s">
        <v>43</v>
      </c>
      <c r="B27" s="165"/>
      <c r="C27" s="85" t="s">
        <v>17</v>
      </c>
      <c r="D27" s="67">
        <v>74.900000000000006</v>
      </c>
      <c r="E27" s="68">
        <v>71.2</v>
      </c>
      <c r="F27" s="68">
        <v>70.900000000000006</v>
      </c>
      <c r="G27" s="78">
        <v>24</v>
      </c>
      <c r="H27" s="104"/>
    </row>
    <row r="28" spans="1:8">
      <c r="A28" s="156" t="s">
        <v>152</v>
      </c>
      <c r="B28" s="157"/>
      <c r="C28" s="91"/>
      <c r="D28" s="45"/>
      <c r="E28" s="46"/>
      <c r="F28" s="46"/>
      <c r="G28" s="27"/>
      <c r="H28" s="24"/>
    </row>
    <row r="29" spans="1:8" ht="34.5" customHeight="1">
      <c r="A29" s="165" t="s">
        <v>21</v>
      </c>
      <c r="B29" s="165"/>
      <c r="C29" s="85" t="s">
        <v>22</v>
      </c>
      <c r="D29" s="22">
        <v>0</v>
      </c>
      <c r="E29" s="22">
        <v>0</v>
      </c>
      <c r="F29" s="11">
        <v>0</v>
      </c>
      <c r="G29" s="11">
        <v>0</v>
      </c>
      <c r="H29" s="105" t="s">
        <v>23</v>
      </c>
    </row>
    <row r="30" spans="1:8" ht="34.5" customHeight="1">
      <c r="A30" s="165" t="s">
        <v>24</v>
      </c>
      <c r="B30" s="165"/>
      <c r="C30" s="85" t="s">
        <v>25</v>
      </c>
      <c r="D30" s="22">
        <f>758.6+10</f>
        <v>768.6</v>
      </c>
      <c r="E30" s="26" t="s">
        <v>26</v>
      </c>
      <c r="F30" s="26" t="s">
        <v>27</v>
      </c>
      <c r="G30" s="59" t="s">
        <v>189</v>
      </c>
      <c r="H30" s="106" t="s">
        <v>225</v>
      </c>
    </row>
    <row r="31" spans="1:8">
      <c r="A31" s="165" t="s">
        <v>28</v>
      </c>
      <c r="B31" s="165"/>
      <c r="C31" s="85" t="s">
        <v>17</v>
      </c>
      <c r="D31" s="114">
        <v>100</v>
      </c>
      <c r="E31" s="115">
        <v>100</v>
      </c>
      <c r="F31" s="114">
        <v>100</v>
      </c>
      <c r="G31" s="11">
        <v>100</v>
      </c>
      <c r="H31" s="100"/>
    </row>
    <row r="32" spans="1:8">
      <c r="A32" s="165" t="s">
        <v>29</v>
      </c>
      <c r="B32" s="165"/>
      <c r="C32" s="85" t="s">
        <v>17</v>
      </c>
      <c r="D32" s="22">
        <v>0</v>
      </c>
      <c r="E32" s="22">
        <v>0</v>
      </c>
      <c r="F32" s="22">
        <v>0</v>
      </c>
      <c r="G32" s="11">
        <v>0</v>
      </c>
      <c r="H32" s="100"/>
    </row>
    <row r="33" spans="1:9">
      <c r="A33" s="165" t="s">
        <v>30</v>
      </c>
      <c r="B33" s="165"/>
      <c r="C33" s="85" t="s">
        <v>17</v>
      </c>
      <c r="D33" s="22">
        <v>0</v>
      </c>
      <c r="E33" s="22">
        <v>0</v>
      </c>
      <c r="F33" s="22">
        <v>0</v>
      </c>
      <c r="G33" s="11">
        <v>0</v>
      </c>
      <c r="H33" s="100"/>
    </row>
    <row r="34" spans="1:9">
      <c r="A34" s="165" t="s">
        <v>31</v>
      </c>
      <c r="B34" s="165"/>
      <c r="C34" s="85" t="s">
        <v>17</v>
      </c>
      <c r="D34" s="41">
        <v>0</v>
      </c>
      <c r="E34" s="41">
        <v>0</v>
      </c>
      <c r="F34" s="47">
        <v>0</v>
      </c>
      <c r="G34" s="11">
        <v>0</v>
      </c>
      <c r="H34" s="100"/>
    </row>
    <row r="35" spans="1:9">
      <c r="A35" s="165" t="s">
        <v>44</v>
      </c>
      <c r="B35" s="165"/>
      <c r="C35" s="85" t="s">
        <v>41</v>
      </c>
      <c r="D35" s="59" t="s">
        <v>58</v>
      </c>
      <c r="E35" s="59" t="s">
        <v>58</v>
      </c>
      <c r="F35" s="26" t="s">
        <v>194</v>
      </c>
      <c r="G35" s="11">
        <v>0</v>
      </c>
      <c r="H35" s="100"/>
    </row>
    <row r="36" spans="1:9">
      <c r="A36" s="165" t="s">
        <v>40</v>
      </c>
      <c r="B36" s="165"/>
      <c r="C36" s="85" t="s">
        <v>41</v>
      </c>
      <c r="D36" s="59" t="s">
        <v>58</v>
      </c>
      <c r="E36" s="59" t="s">
        <v>58</v>
      </c>
      <c r="F36" s="26" t="s">
        <v>42</v>
      </c>
      <c r="G36" s="26" t="s">
        <v>199</v>
      </c>
      <c r="H36" s="100"/>
      <c r="I36" s="69"/>
    </row>
    <row r="37" spans="1:9">
      <c r="A37" s="165" t="s">
        <v>45</v>
      </c>
      <c r="B37" s="165"/>
      <c r="C37" s="85" t="s">
        <v>41</v>
      </c>
      <c r="D37" s="59" t="s">
        <v>58</v>
      </c>
      <c r="E37" s="59" t="s">
        <v>58</v>
      </c>
      <c r="F37" s="66" t="s">
        <v>191</v>
      </c>
      <c r="G37" s="59" t="s">
        <v>190</v>
      </c>
      <c r="H37" s="100"/>
    </row>
    <row r="38" spans="1:9">
      <c r="A38" s="165" t="s">
        <v>46</v>
      </c>
      <c r="B38" s="165"/>
      <c r="C38" s="85" t="s">
        <v>17</v>
      </c>
      <c r="D38" s="59" t="s">
        <v>58</v>
      </c>
      <c r="E38" s="59" t="s">
        <v>58</v>
      </c>
      <c r="F38" s="48">
        <v>21</v>
      </c>
      <c r="G38" s="59">
        <v>30</v>
      </c>
      <c r="H38" s="100"/>
    </row>
    <row r="39" spans="1:9">
      <c r="A39" s="165" t="s">
        <v>47</v>
      </c>
      <c r="B39" s="165"/>
      <c r="C39" s="85" t="s">
        <v>41</v>
      </c>
      <c r="D39" s="59" t="s">
        <v>58</v>
      </c>
      <c r="E39" s="59" t="s">
        <v>58</v>
      </c>
      <c r="F39" s="44" t="s">
        <v>193</v>
      </c>
      <c r="G39" s="59" t="s">
        <v>192</v>
      </c>
      <c r="H39" s="100"/>
    </row>
    <row r="40" spans="1:9">
      <c r="A40" s="165" t="s">
        <v>48</v>
      </c>
      <c r="B40" s="165"/>
      <c r="C40" s="85" t="s">
        <v>49</v>
      </c>
      <c r="D40" s="59" t="s">
        <v>58</v>
      </c>
      <c r="E40" s="59" t="s">
        <v>58</v>
      </c>
      <c r="F40" s="66" t="s">
        <v>191</v>
      </c>
      <c r="G40" s="59" t="s">
        <v>190</v>
      </c>
      <c r="H40" s="100"/>
    </row>
    <row r="41" spans="1:9" ht="33.75" customHeight="1">
      <c r="A41" s="165" t="s">
        <v>32</v>
      </c>
      <c r="B41" s="165"/>
      <c r="C41" s="85" t="s">
        <v>49</v>
      </c>
      <c r="D41" s="22">
        <v>0</v>
      </c>
      <c r="E41" s="22">
        <v>0</v>
      </c>
      <c r="F41" s="22"/>
      <c r="G41" s="22">
        <v>0</v>
      </c>
      <c r="H41" s="106" t="s">
        <v>33</v>
      </c>
    </row>
    <row r="42" spans="1:9" ht="21" customHeight="1">
      <c r="A42" s="171" t="s">
        <v>153</v>
      </c>
      <c r="B42" s="171"/>
      <c r="C42" s="89"/>
      <c r="D42" s="24"/>
      <c r="E42" s="24"/>
      <c r="F42" s="24"/>
      <c r="G42" s="24"/>
      <c r="H42" s="24"/>
    </row>
    <row r="43" spans="1:9" ht="30.75" customHeight="1" thickBot="1">
      <c r="A43" s="167" t="s">
        <v>34</v>
      </c>
      <c r="B43" s="167"/>
      <c r="C43" s="85"/>
      <c r="D43" s="180" t="s">
        <v>35</v>
      </c>
      <c r="E43" s="181"/>
      <c r="F43" s="182"/>
      <c r="G43" s="183"/>
      <c r="H43" s="101"/>
    </row>
    <row r="44" spans="1:9" ht="15.75" thickTop="1">
      <c r="A44" s="165" t="s">
        <v>39</v>
      </c>
      <c r="B44" s="165"/>
      <c r="C44" s="85" t="s">
        <v>17</v>
      </c>
      <c r="D44" s="11" t="s">
        <v>58</v>
      </c>
      <c r="E44" s="11" t="s">
        <v>58</v>
      </c>
      <c r="F44" s="116">
        <v>70</v>
      </c>
      <c r="G44" s="116">
        <v>65</v>
      </c>
      <c r="H44" s="102"/>
    </row>
    <row r="45" spans="1:9" ht="30" customHeight="1">
      <c r="A45" s="170" t="s">
        <v>229</v>
      </c>
      <c r="B45" s="170"/>
      <c r="C45" s="85" t="s">
        <v>228</v>
      </c>
      <c r="D45" s="11" t="s">
        <v>58</v>
      </c>
      <c r="E45" s="11" t="s">
        <v>58</v>
      </c>
      <c r="F45" s="116">
        <v>406</v>
      </c>
      <c r="G45" s="116">
        <v>408</v>
      </c>
      <c r="H45" s="101"/>
    </row>
    <row r="46" spans="1:9" ht="30" customHeight="1">
      <c r="A46" s="186" t="s">
        <v>180</v>
      </c>
      <c r="B46" s="186"/>
      <c r="C46" s="85"/>
      <c r="D46" s="11" t="s">
        <v>58</v>
      </c>
      <c r="E46" s="11" t="s">
        <v>58</v>
      </c>
      <c r="F46" s="59" t="s">
        <v>198</v>
      </c>
      <c r="G46" s="59" t="s">
        <v>198</v>
      </c>
      <c r="H46" s="101"/>
    </row>
    <row r="47" spans="1:9" ht="21" customHeight="1">
      <c r="A47" s="187" t="s">
        <v>181</v>
      </c>
      <c r="B47" s="165"/>
      <c r="C47" s="85"/>
      <c r="D47" s="11" t="s">
        <v>58</v>
      </c>
      <c r="E47" s="11" t="s">
        <v>58</v>
      </c>
      <c r="F47" s="11" t="s">
        <v>196</v>
      </c>
      <c r="G47" s="59" t="s">
        <v>195</v>
      </c>
      <c r="H47" s="103"/>
    </row>
    <row r="48" spans="1:9">
      <c r="A48" s="166"/>
      <c r="B48" s="166"/>
    </row>
    <row r="49" spans="1:9">
      <c r="A49" s="164" t="s">
        <v>38</v>
      </c>
      <c r="B49" s="164"/>
    </row>
    <row r="50" spans="1:9">
      <c r="A50" s="166"/>
      <c r="B50" s="166"/>
    </row>
    <row r="51" spans="1:9">
      <c r="A51" s="166"/>
      <c r="B51" s="166"/>
    </row>
    <row r="52" spans="1:9" ht="24">
      <c r="A52" s="163" t="s">
        <v>50</v>
      </c>
      <c r="B52" s="163"/>
      <c r="C52" s="163"/>
      <c r="D52" s="163"/>
      <c r="E52" s="163"/>
      <c r="F52" s="84"/>
      <c r="G52" s="84"/>
      <c r="H52" s="84"/>
      <c r="I52" s="84"/>
    </row>
    <row r="54" spans="1:9" ht="53.25" customHeight="1">
      <c r="A54" s="188" t="s">
        <v>227</v>
      </c>
      <c r="B54" s="188"/>
      <c r="C54" s="189"/>
    </row>
    <row r="55" spans="1:9" ht="15.75" thickBot="1"/>
    <row r="56" spans="1:9" ht="84.75" customHeight="1" thickBot="1">
      <c r="A56" s="15"/>
      <c r="B56" s="16"/>
      <c r="C56" s="17" t="s">
        <v>51</v>
      </c>
      <c r="D56" s="17" t="s">
        <v>52</v>
      </c>
      <c r="E56" s="17" t="s">
        <v>53</v>
      </c>
      <c r="F56" s="17" t="s">
        <v>54</v>
      </c>
      <c r="G56" s="17" t="s">
        <v>55</v>
      </c>
      <c r="H56" s="79" t="s">
        <v>212</v>
      </c>
      <c r="I56" s="79" t="s">
        <v>213</v>
      </c>
    </row>
    <row r="57" spans="1:9" ht="15.75" thickBot="1">
      <c r="A57" s="18" t="s">
        <v>56</v>
      </c>
      <c r="B57" s="19" t="s">
        <v>57</v>
      </c>
      <c r="C57" s="81">
        <v>75</v>
      </c>
      <c r="D57" s="81">
        <v>158</v>
      </c>
      <c r="E57" s="82">
        <v>1.26E-2</v>
      </c>
      <c r="F57" s="82">
        <v>2.6599999999999999E-2</v>
      </c>
      <c r="G57" s="82">
        <v>0.78649999999999998</v>
      </c>
      <c r="H57" s="82">
        <v>0.62839999999999996</v>
      </c>
      <c r="I57" s="82">
        <v>0.2135</v>
      </c>
    </row>
    <row r="58" spans="1:9" ht="13.5" customHeight="1" thickBot="1">
      <c r="H58" s="80"/>
      <c r="I58" s="80"/>
    </row>
    <row r="59" spans="1:9" ht="47.25" customHeight="1">
      <c r="A59" s="158"/>
      <c r="B59" s="160" t="s">
        <v>207</v>
      </c>
      <c r="C59" s="151" t="s">
        <v>208</v>
      </c>
      <c r="D59" s="151" t="s">
        <v>209</v>
      </c>
      <c r="E59" s="151" t="s">
        <v>210</v>
      </c>
      <c r="F59" s="151" t="s">
        <v>211</v>
      </c>
      <c r="G59" s="83" t="s">
        <v>214</v>
      </c>
      <c r="H59" s="153" t="s">
        <v>216</v>
      </c>
      <c r="I59" s="153" t="s">
        <v>217</v>
      </c>
    </row>
    <row r="60" spans="1:9" ht="15.75" thickBot="1">
      <c r="A60" s="159"/>
      <c r="B60" s="161"/>
      <c r="C60" s="162"/>
      <c r="D60" s="162"/>
      <c r="E60" s="162"/>
      <c r="F60" s="152"/>
      <c r="G60" s="118" t="s">
        <v>215</v>
      </c>
      <c r="H60" s="154"/>
      <c r="I60" s="155"/>
    </row>
    <row r="61" spans="1:9">
      <c r="A61" s="119" t="s">
        <v>218</v>
      </c>
      <c r="B61" s="120" t="s">
        <v>220</v>
      </c>
      <c r="C61" s="121">
        <v>29</v>
      </c>
      <c r="D61" s="122">
        <v>94</v>
      </c>
      <c r="E61" s="123">
        <v>9.0499999999999997E-2</v>
      </c>
      <c r="F61" s="124">
        <v>0.29299999999999998</v>
      </c>
      <c r="G61" s="125">
        <v>4.2500000000000003E-2</v>
      </c>
      <c r="H61" s="126" t="s">
        <v>221</v>
      </c>
      <c r="I61" s="127" t="s">
        <v>221</v>
      </c>
    </row>
    <row r="62" spans="1:9">
      <c r="A62" s="128" t="s">
        <v>219</v>
      </c>
      <c r="B62" s="129" t="s">
        <v>222</v>
      </c>
      <c r="C62" s="130" t="s">
        <v>58</v>
      </c>
      <c r="D62" s="131" t="s">
        <v>58</v>
      </c>
      <c r="E62" s="132" t="s">
        <v>58</v>
      </c>
      <c r="F62" s="133" t="s">
        <v>58</v>
      </c>
      <c r="G62" s="134" t="s">
        <v>206</v>
      </c>
      <c r="H62" s="135" t="s">
        <v>206</v>
      </c>
      <c r="I62" s="134" t="s">
        <v>206</v>
      </c>
    </row>
    <row r="63" spans="1:9">
      <c r="A63" s="136" t="s">
        <v>207</v>
      </c>
      <c r="B63" s="129" t="s">
        <v>223</v>
      </c>
      <c r="C63" s="130">
        <v>18</v>
      </c>
      <c r="D63" s="130">
        <v>82</v>
      </c>
      <c r="E63" s="137">
        <v>5.8200000000000002E-2</v>
      </c>
      <c r="F63" s="138">
        <v>0.26779999999999998</v>
      </c>
      <c r="G63" s="134" t="s">
        <v>206</v>
      </c>
      <c r="H63" s="135" t="s">
        <v>206</v>
      </c>
      <c r="I63" s="134" t="s">
        <v>206</v>
      </c>
    </row>
    <row r="64" spans="1:9">
      <c r="A64" s="136" t="s">
        <v>207</v>
      </c>
      <c r="B64" s="129" t="s">
        <v>224</v>
      </c>
      <c r="C64" s="130">
        <v>11</v>
      </c>
      <c r="D64" s="130">
        <v>103</v>
      </c>
      <c r="E64" s="137">
        <v>4.8500000000000001E-2</v>
      </c>
      <c r="F64" s="138">
        <v>0.44069999999999998</v>
      </c>
      <c r="G64" s="134" t="s">
        <v>206</v>
      </c>
      <c r="H64" s="135" t="s">
        <v>206</v>
      </c>
      <c r="I64" s="134" t="s">
        <v>206</v>
      </c>
    </row>
    <row r="65" spans="1:9" ht="26.25" thickBot="1">
      <c r="A65" s="139"/>
      <c r="B65" s="140" t="s">
        <v>235</v>
      </c>
      <c r="C65" s="141" t="s">
        <v>58</v>
      </c>
      <c r="D65" s="142" t="s">
        <v>58</v>
      </c>
      <c r="E65" s="143" t="s">
        <v>58</v>
      </c>
      <c r="F65" s="144" t="s">
        <v>58</v>
      </c>
      <c r="G65" s="145"/>
      <c r="H65" s="146"/>
      <c r="I65" s="145"/>
    </row>
    <row r="67" spans="1:9" ht="27" customHeight="1">
      <c r="A67" s="184" t="s">
        <v>230</v>
      </c>
      <c r="B67" s="185"/>
    </row>
    <row r="68" spans="1:9" ht="21.75" customHeight="1">
      <c r="A68" s="184" t="s">
        <v>231</v>
      </c>
      <c r="B68" s="185"/>
    </row>
    <row r="69" spans="1:9" ht="83.25" customHeight="1">
      <c r="A69" s="184" t="s">
        <v>232</v>
      </c>
      <c r="B69" s="185"/>
    </row>
    <row r="70" spans="1:9">
      <c r="A70" s="184" t="s">
        <v>233</v>
      </c>
      <c r="B70" s="185"/>
    </row>
    <row r="71" spans="1:9">
      <c r="A71" s="184" t="s">
        <v>234</v>
      </c>
      <c r="B71" s="185"/>
    </row>
  </sheetData>
  <sheetProtection algorithmName="SHA-512" hashValue="I4plUO70q9APTR5r/XFxWnUEN3uardjhS5AC5efem/kwqm6djIsXdr3SXNPGcQ3ds1S4wGydD/VECoYTSQUTrA==" saltValue="3wVW8sEyTmBCcejp9CnLug==" spinCount="100000" sheet="1" objects="1" scenarios="1"/>
  <mergeCells count="63">
    <mergeCell ref="A71:B71"/>
    <mergeCell ref="A30:B30"/>
    <mergeCell ref="A37:B37"/>
    <mergeCell ref="A35:B35"/>
    <mergeCell ref="A32:B32"/>
    <mergeCell ref="A33:B33"/>
    <mergeCell ref="A34:B34"/>
    <mergeCell ref="A36:B36"/>
    <mergeCell ref="A48:B48"/>
    <mergeCell ref="A46:B46"/>
    <mergeCell ref="A47:B47"/>
    <mergeCell ref="A54:C54"/>
    <mergeCell ref="A67:B67"/>
    <mergeCell ref="A68:B68"/>
    <mergeCell ref="A69:B69"/>
    <mergeCell ref="A70:B70"/>
    <mergeCell ref="A45:B45"/>
    <mergeCell ref="A41:B41"/>
    <mergeCell ref="A38:B38"/>
    <mergeCell ref="A39:B39"/>
    <mergeCell ref="A43:B43"/>
    <mergeCell ref="A42:B42"/>
    <mergeCell ref="A44:B44"/>
    <mergeCell ref="A23:B23"/>
    <mergeCell ref="A24:B24"/>
    <mergeCell ref="A25:B25"/>
    <mergeCell ref="A26:B26"/>
    <mergeCell ref="A29:B29"/>
    <mergeCell ref="A27:B27"/>
    <mergeCell ref="E1:H5"/>
    <mergeCell ref="A5:C5"/>
    <mergeCell ref="A7:B7"/>
    <mergeCell ref="A9:B9"/>
    <mergeCell ref="A10:B10"/>
    <mergeCell ref="A1:C4"/>
    <mergeCell ref="A11:B11"/>
    <mergeCell ref="A12:B12"/>
    <mergeCell ref="A13:B13"/>
    <mergeCell ref="A14:B14"/>
    <mergeCell ref="A22:B22"/>
    <mergeCell ref="A17:B17"/>
    <mergeCell ref="A21:B21"/>
    <mergeCell ref="A18:B18"/>
    <mergeCell ref="A16:B16"/>
    <mergeCell ref="A15:B15"/>
    <mergeCell ref="A19:B19"/>
    <mergeCell ref="A20:B20"/>
    <mergeCell ref="F59:F60"/>
    <mergeCell ref="H59:H60"/>
    <mergeCell ref="I59:I60"/>
    <mergeCell ref="A28:B28"/>
    <mergeCell ref="A59:A60"/>
    <mergeCell ref="B59:B60"/>
    <mergeCell ref="C59:C60"/>
    <mergeCell ref="D59:D60"/>
    <mergeCell ref="E59:E60"/>
    <mergeCell ref="A52:E52"/>
    <mergeCell ref="A49:B49"/>
    <mergeCell ref="A31:B31"/>
    <mergeCell ref="A50:B50"/>
    <mergeCell ref="A51:B51"/>
    <mergeCell ref="A40:B40"/>
    <mergeCell ref="D43:G4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9C8B9-D129-473A-81A6-752372E79610}">
  <sheetPr>
    <tabColor rgb="FF371642"/>
  </sheetPr>
  <dimension ref="A1:L69"/>
  <sheetViews>
    <sheetView topLeftCell="A4" workbookViewId="0">
      <selection activeCell="K29" sqref="K29"/>
    </sheetView>
  </sheetViews>
  <sheetFormatPr defaultRowHeight="15"/>
  <cols>
    <col min="1" max="1" width="65.42578125" customWidth="1"/>
    <col min="2" max="2" width="26" bestFit="1" customWidth="1"/>
    <col min="3" max="3" width="20" bestFit="1" customWidth="1"/>
    <col min="4" max="4" width="18.42578125" bestFit="1" customWidth="1"/>
    <col min="5" max="5" width="20" bestFit="1" customWidth="1"/>
    <col min="6" max="6" width="25.28515625" customWidth="1"/>
    <col min="7" max="7" width="17.140625" customWidth="1"/>
  </cols>
  <sheetData>
    <row r="1" spans="1:12">
      <c r="A1" s="1"/>
      <c r="B1" s="190"/>
      <c r="C1" s="190"/>
      <c r="D1" s="190"/>
      <c r="E1" s="190"/>
      <c r="F1" s="190"/>
      <c r="G1" s="23"/>
      <c r="H1" s="6"/>
      <c r="I1" s="6"/>
      <c r="J1" s="6"/>
      <c r="K1" s="6"/>
      <c r="L1" s="6"/>
    </row>
    <row r="2" spans="1:12">
      <c r="A2" s="1"/>
      <c r="B2" s="190"/>
      <c r="C2" s="190"/>
      <c r="D2" s="190"/>
      <c r="E2" s="190"/>
      <c r="F2" s="190"/>
      <c r="G2" s="23"/>
      <c r="H2" s="6"/>
      <c r="I2" s="6"/>
      <c r="J2" s="6"/>
      <c r="K2" s="6"/>
      <c r="L2" s="6"/>
    </row>
    <row r="3" spans="1:12">
      <c r="A3" s="1"/>
      <c r="B3" s="190"/>
      <c r="C3" s="190"/>
      <c r="D3" s="190"/>
      <c r="E3" s="190"/>
      <c r="F3" s="190"/>
      <c r="G3" s="23"/>
      <c r="H3" s="6"/>
      <c r="I3" s="6"/>
      <c r="J3" s="6"/>
      <c r="K3" s="6"/>
      <c r="L3" s="6"/>
    </row>
    <row r="4" spans="1:12" ht="24">
      <c r="A4" s="2"/>
      <c r="B4" s="190"/>
      <c r="C4" s="190"/>
      <c r="D4" s="190"/>
      <c r="E4" s="190"/>
      <c r="F4" s="190"/>
      <c r="G4" s="23"/>
      <c r="H4" s="6"/>
      <c r="I4" s="6"/>
      <c r="J4" s="6"/>
      <c r="K4" s="6"/>
      <c r="L4" s="6"/>
    </row>
    <row r="5" spans="1:12" ht="24">
      <c r="A5" s="2" t="s">
        <v>59</v>
      </c>
      <c r="B5" s="190"/>
      <c r="C5" s="190"/>
      <c r="D5" s="190"/>
      <c r="E5" s="190"/>
      <c r="F5" s="190"/>
      <c r="G5" s="23"/>
      <c r="H5" s="6"/>
      <c r="I5" s="6"/>
      <c r="J5" s="6"/>
      <c r="K5" s="6"/>
      <c r="L5" s="6"/>
    </row>
    <row r="6" spans="1:12" ht="15.75">
      <c r="A6" s="3"/>
      <c r="B6" s="4" t="s">
        <v>1</v>
      </c>
      <c r="C6" s="4" t="s">
        <v>2</v>
      </c>
      <c r="D6" s="8" t="s">
        <v>3</v>
      </c>
      <c r="E6" s="4" t="s">
        <v>4</v>
      </c>
      <c r="F6" s="4" t="s">
        <v>5</v>
      </c>
      <c r="G6" s="4" t="s">
        <v>182</v>
      </c>
    </row>
    <row r="7" spans="1:12">
      <c r="A7" s="24" t="s">
        <v>145</v>
      </c>
      <c r="B7" s="24"/>
      <c r="C7" s="24"/>
      <c r="D7" s="25"/>
      <c r="E7" s="25"/>
      <c r="F7" s="25"/>
      <c r="G7" s="50"/>
    </row>
    <row r="8" spans="1:12">
      <c r="A8" s="22" t="s">
        <v>83</v>
      </c>
      <c r="B8" s="22" t="s">
        <v>76</v>
      </c>
      <c r="C8" s="11" t="s">
        <v>140</v>
      </c>
      <c r="D8" s="59" t="s">
        <v>141</v>
      </c>
      <c r="E8" s="59" t="s">
        <v>84</v>
      </c>
      <c r="F8" s="59" t="s">
        <v>186</v>
      </c>
      <c r="G8" s="11"/>
    </row>
    <row r="9" spans="1:12">
      <c r="A9" s="22" t="s">
        <v>92</v>
      </c>
      <c r="B9" s="22" t="s">
        <v>76</v>
      </c>
      <c r="C9" s="11">
        <v>27</v>
      </c>
      <c r="D9" s="11">
        <v>25</v>
      </c>
      <c r="E9" s="11">
        <v>26</v>
      </c>
      <c r="F9" s="11">
        <v>27</v>
      </c>
      <c r="G9" s="11"/>
    </row>
    <row r="10" spans="1:12">
      <c r="A10" s="22" t="s">
        <v>91</v>
      </c>
      <c r="B10" s="22" t="s">
        <v>76</v>
      </c>
      <c r="C10" s="11">
        <v>0</v>
      </c>
      <c r="D10" s="11">
        <v>0</v>
      </c>
      <c r="E10" s="11">
        <v>0</v>
      </c>
      <c r="F10" s="11">
        <v>0</v>
      </c>
      <c r="G10" s="11"/>
    </row>
    <row r="11" spans="1:12">
      <c r="A11" s="22" t="s">
        <v>97</v>
      </c>
      <c r="B11" s="22" t="s">
        <v>78</v>
      </c>
      <c r="C11" s="11">
        <v>62</v>
      </c>
      <c r="D11" s="11">
        <v>72</v>
      </c>
      <c r="E11" s="11">
        <v>96</v>
      </c>
      <c r="F11" s="11">
        <v>101</v>
      </c>
      <c r="G11" s="11"/>
    </row>
    <row r="12" spans="1:12">
      <c r="A12" s="22" t="s">
        <v>97</v>
      </c>
      <c r="B12" s="22" t="s">
        <v>17</v>
      </c>
      <c r="C12" s="107">
        <v>0.1393258426966292</v>
      </c>
      <c r="D12" s="107">
        <v>0.14399999999999999</v>
      </c>
      <c r="E12" s="60">
        <v>0.17</v>
      </c>
      <c r="F12" s="107">
        <v>0.16134185303514376</v>
      </c>
      <c r="G12" s="11"/>
    </row>
    <row r="13" spans="1:12">
      <c r="A13" s="22" t="s">
        <v>98</v>
      </c>
      <c r="B13" s="22" t="s">
        <v>78</v>
      </c>
      <c r="C13" s="11">
        <v>292</v>
      </c>
      <c r="D13" s="11">
        <v>319</v>
      </c>
      <c r="E13" s="11">
        <v>354</v>
      </c>
      <c r="F13" s="11">
        <v>380</v>
      </c>
      <c r="G13" s="11"/>
    </row>
    <row r="14" spans="1:12">
      <c r="A14" s="22" t="s">
        <v>98</v>
      </c>
      <c r="B14" s="22" t="s">
        <v>17</v>
      </c>
      <c r="C14" s="107">
        <v>0.65617977528089888</v>
      </c>
      <c r="D14" s="107">
        <v>0.63800000000000001</v>
      </c>
      <c r="E14" s="60">
        <v>0.62</v>
      </c>
      <c r="F14" s="107">
        <v>0.60702875399361023</v>
      </c>
      <c r="G14" s="11"/>
    </row>
    <row r="15" spans="1:12">
      <c r="A15" s="22" t="s">
        <v>99</v>
      </c>
      <c r="B15" s="22" t="s">
        <v>76</v>
      </c>
      <c r="C15" s="11">
        <v>91</v>
      </c>
      <c r="D15" s="11">
        <v>109</v>
      </c>
      <c r="E15" s="11">
        <v>125</v>
      </c>
      <c r="F15" s="11">
        <v>145</v>
      </c>
      <c r="G15" s="11"/>
    </row>
    <row r="16" spans="1:12">
      <c r="A16" s="22" t="s">
        <v>99</v>
      </c>
      <c r="B16" s="22" t="s">
        <v>17</v>
      </c>
      <c r="C16" s="107">
        <v>0.20449438202247192</v>
      </c>
      <c r="D16" s="107">
        <v>0.218</v>
      </c>
      <c r="E16" s="60">
        <v>0.22</v>
      </c>
      <c r="F16" s="107">
        <v>0.23162939297124602</v>
      </c>
      <c r="G16" s="11"/>
    </row>
    <row r="17" spans="1:7">
      <c r="A17" s="24" t="s">
        <v>157</v>
      </c>
      <c r="B17" s="27"/>
      <c r="C17" s="27"/>
      <c r="D17" s="27"/>
      <c r="E17" s="27"/>
      <c r="F17" s="27"/>
      <c r="G17" s="27"/>
    </row>
    <row r="18" spans="1:7">
      <c r="A18" s="22" t="s">
        <v>85</v>
      </c>
      <c r="B18" s="22" t="s">
        <v>76</v>
      </c>
      <c r="C18" s="11">
        <v>209</v>
      </c>
      <c r="D18" s="11">
        <v>245</v>
      </c>
      <c r="E18" s="11">
        <v>280</v>
      </c>
      <c r="F18" s="11">
        <v>310</v>
      </c>
      <c r="G18" s="11"/>
    </row>
    <row r="19" spans="1:7">
      <c r="A19" s="22" t="s">
        <v>60</v>
      </c>
      <c r="B19" s="22" t="s">
        <v>17</v>
      </c>
      <c r="C19" s="60">
        <v>0.47</v>
      </c>
      <c r="D19" s="60">
        <v>0.48</v>
      </c>
      <c r="E19" s="60">
        <v>0.49</v>
      </c>
      <c r="F19" s="60">
        <v>0.49520766773162939</v>
      </c>
      <c r="G19" s="11"/>
    </row>
    <row r="20" spans="1:7">
      <c r="A20" s="22" t="s">
        <v>95</v>
      </c>
      <c r="B20" s="22" t="s">
        <v>78</v>
      </c>
      <c r="C20" s="11">
        <v>40</v>
      </c>
      <c r="D20" s="11">
        <v>46</v>
      </c>
      <c r="E20" s="59">
        <v>47</v>
      </c>
      <c r="F20" s="11">
        <v>53</v>
      </c>
      <c r="G20" s="11"/>
    </row>
    <row r="21" spans="1:7">
      <c r="A21" s="22" t="s">
        <v>197</v>
      </c>
      <c r="B21" s="22" t="s">
        <v>17</v>
      </c>
      <c r="C21" s="60">
        <v>0.35</v>
      </c>
      <c r="D21" s="60">
        <v>0.37</v>
      </c>
      <c r="E21" s="60">
        <v>0.34</v>
      </c>
      <c r="F21" s="60">
        <v>0.36054421768707484</v>
      </c>
      <c r="G21" s="11"/>
    </row>
    <row r="22" spans="1:7">
      <c r="A22" s="22" t="s">
        <v>87</v>
      </c>
      <c r="B22" s="22" t="s">
        <v>78</v>
      </c>
      <c r="C22" s="11">
        <v>200</v>
      </c>
      <c r="D22" s="11">
        <v>231</v>
      </c>
      <c r="E22" s="59">
        <v>253</v>
      </c>
      <c r="F22" s="11">
        <v>291</v>
      </c>
      <c r="G22" s="11"/>
    </row>
    <row r="23" spans="1:7">
      <c r="A23" s="22" t="s">
        <v>89</v>
      </c>
      <c r="B23" s="22" t="s">
        <v>76</v>
      </c>
      <c r="C23" s="11">
        <v>0</v>
      </c>
      <c r="D23" s="11">
        <v>0</v>
      </c>
      <c r="E23" s="59">
        <v>27</v>
      </c>
      <c r="F23" s="11">
        <v>0</v>
      </c>
      <c r="G23" s="11"/>
    </row>
    <row r="24" spans="1:7">
      <c r="A24" s="24" t="s">
        <v>156</v>
      </c>
      <c r="B24" s="27"/>
      <c r="C24" s="27"/>
      <c r="D24" s="27"/>
      <c r="E24" s="28"/>
      <c r="F24" s="27"/>
      <c r="G24" s="27"/>
    </row>
    <row r="25" spans="1:7">
      <c r="A25" s="22" t="s">
        <v>86</v>
      </c>
      <c r="B25" s="22" t="s">
        <v>76</v>
      </c>
      <c r="C25" s="22">
        <v>236</v>
      </c>
      <c r="D25" s="22">
        <v>255</v>
      </c>
      <c r="E25" s="22">
        <v>295</v>
      </c>
      <c r="F25" s="22">
        <f>626-310</f>
        <v>316</v>
      </c>
      <c r="G25" s="11"/>
    </row>
    <row r="26" spans="1:7">
      <c r="A26" s="22" t="s">
        <v>136</v>
      </c>
      <c r="B26" s="22" t="s">
        <v>17</v>
      </c>
      <c r="C26" s="60">
        <v>0.53</v>
      </c>
      <c r="D26" s="60">
        <v>0.52</v>
      </c>
      <c r="E26" s="60">
        <v>0.51</v>
      </c>
      <c r="F26" s="29">
        <f>F25/626</f>
        <v>0.50479233226837061</v>
      </c>
      <c r="G26" s="11"/>
    </row>
    <row r="27" spans="1:7">
      <c r="A27" s="22" t="s">
        <v>96</v>
      </c>
      <c r="B27" s="22" t="s">
        <v>78</v>
      </c>
      <c r="C27" s="22">
        <v>73</v>
      </c>
      <c r="D27" s="22">
        <v>78</v>
      </c>
      <c r="E27" s="22">
        <v>91</v>
      </c>
      <c r="F27" s="22">
        <v>94</v>
      </c>
      <c r="G27" s="11"/>
    </row>
    <row r="28" spans="1:7">
      <c r="A28" s="22" t="s">
        <v>88</v>
      </c>
      <c r="B28" s="22" t="s">
        <v>76</v>
      </c>
      <c r="C28" s="22">
        <v>222</v>
      </c>
      <c r="D28" s="22">
        <v>244</v>
      </c>
      <c r="E28" s="22">
        <v>277</v>
      </c>
      <c r="F28" s="22">
        <v>305</v>
      </c>
      <c r="G28" s="11"/>
    </row>
    <row r="29" spans="1:7">
      <c r="A29" s="22" t="s">
        <v>90</v>
      </c>
      <c r="B29" s="22" t="s">
        <v>76</v>
      </c>
      <c r="C29" s="22">
        <v>0</v>
      </c>
      <c r="D29" s="22">
        <v>0</v>
      </c>
      <c r="E29" s="22">
        <v>18</v>
      </c>
      <c r="F29" s="22">
        <v>0</v>
      </c>
      <c r="G29" s="11"/>
    </row>
    <row r="30" spans="1:7">
      <c r="A30" s="34" t="s">
        <v>177</v>
      </c>
      <c r="B30" s="27"/>
      <c r="C30" s="27"/>
      <c r="D30" s="27"/>
      <c r="E30" s="27"/>
      <c r="F30" s="27"/>
      <c r="G30" s="27"/>
    </row>
    <row r="31" spans="1:7">
      <c r="A31" s="22" t="s">
        <v>72</v>
      </c>
      <c r="B31" s="22" t="s">
        <v>17</v>
      </c>
      <c r="C31" s="63">
        <v>0.1759</v>
      </c>
      <c r="D31" s="63">
        <v>0.18240000000000001</v>
      </c>
      <c r="E31" s="32">
        <v>0.1784</v>
      </c>
      <c r="F31" s="64">
        <v>0.18609999999999999</v>
      </c>
      <c r="G31" s="11"/>
    </row>
    <row r="32" spans="1:7">
      <c r="A32" s="35" t="s">
        <v>178</v>
      </c>
      <c r="B32" s="36"/>
      <c r="C32" s="37"/>
      <c r="D32" s="37"/>
      <c r="E32" s="36"/>
      <c r="F32" s="36"/>
      <c r="G32" s="27"/>
    </row>
    <row r="33" spans="1:7" ht="31.5" customHeight="1">
      <c r="A33" s="22" t="s">
        <v>73</v>
      </c>
      <c r="B33" s="22" t="s">
        <v>74</v>
      </c>
      <c r="C33" s="26">
        <v>7.41</v>
      </c>
      <c r="D33" s="26">
        <v>12.92</v>
      </c>
      <c r="E33" s="26">
        <v>14.22</v>
      </c>
      <c r="F33" s="108">
        <v>13.95</v>
      </c>
      <c r="G33" s="11"/>
    </row>
    <row r="34" spans="1:7">
      <c r="A34" s="24" t="s">
        <v>146</v>
      </c>
      <c r="B34" s="27"/>
      <c r="C34" s="27"/>
      <c r="D34" s="27"/>
      <c r="E34" s="30"/>
      <c r="F34" s="27"/>
      <c r="G34" s="27"/>
    </row>
    <row r="35" spans="1:7">
      <c r="A35" s="22" t="s">
        <v>137</v>
      </c>
      <c r="B35" s="22" t="s">
        <v>76</v>
      </c>
      <c r="C35" s="26">
        <v>91</v>
      </c>
      <c r="D35" s="26">
        <v>87</v>
      </c>
      <c r="E35" s="26">
        <v>108</v>
      </c>
      <c r="F35" s="22">
        <v>103</v>
      </c>
      <c r="G35" s="11"/>
    </row>
    <row r="36" spans="1:7">
      <c r="A36" s="22" t="s">
        <v>138</v>
      </c>
      <c r="B36" s="22" t="s">
        <v>76</v>
      </c>
      <c r="C36" s="26">
        <v>44</v>
      </c>
      <c r="D36" s="26">
        <v>38</v>
      </c>
      <c r="E36" s="26">
        <v>58</v>
      </c>
      <c r="F36" s="22">
        <v>49</v>
      </c>
      <c r="G36" s="11"/>
    </row>
    <row r="37" spans="1:7">
      <c r="A37" s="22" t="s">
        <v>139</v>
      </c>
      <c r="B37" s="22" t="s">
        <v>76</v>
      </c>
      <c r="C37" s="26">
        <v>47</v>
      </c>
      <c r="D37" s="26">
        <v>49</v>
      </c>
      <c r="E37" s="26">
        <v>50</v>
      </c>
      <c r="F37" s="22">
        <v>54</v>
      </c>
      <c r="G37" s="11"/>
    </row>
    <row r="38" spans="1:7">
      <c r="A38" s="24" t="s">
        <v>147</v>
      </c>
      <c r="B38" s="27"/>
      <c r="C38" s="28"/>
      <c r="D38" s="28"/>
      <c r="E38" s="28"/>
      <c r="F38" s="27"/>
      <c r="G38" s="27"/>
    </row>
    <row r="39" spans="1:7">
      <c r="A39" s="22" t="s">
        <v>61</v>
      </c>
      <c r="B39" s="22" t="s">
        <v>17</v>
      </c>
      <c r="C39" s="63">
        <v>8.4500000000000006E-2</v>
      </c>
      <c r="D39" s="63">
        <v>6.4399999999999999E-2</v>
      </c>
      <c r="E39" s="54">
        <v>0.05</v>
      </c>
      <c r="F39" s="63">
        <v>6.6299999999999998E-2</v>
      </c>
      <c r="G39" s="11"/>
    </row>
    <row r="40" spans="1:7">
      <c r="A40" s="22" t="s">
        <v>62</v>
      </c>
      <c r="B40" s="22" t="s">
        <v>17</v>
      </c>
      <c r="C40" s="29">
        <v>0</v>
      </c>
      <c r="D40" s="29">
        <v>0</v>
      </c>
      <c r="E40" s="54">
        <v>0</v>
      </c>
      <c r="F40" s="63">
        <v>3.5000000000000001E-3</v>
      </c>
      <c r="G40" s="11"/>
    </row>
    <row r="41" spans="1:7">
      <c r="A41" s="22" t="s">
        <v>63</v>
      </c>
      <c r="B41" s="22" t="s">
        <v>17</v>
      </c>
      <c r="C41" s="63">
        <v>8.4500000000000006E-2</v>
      </c>
      <c r="D41" s="63">
        <v>6.4399999999999999E-2</v>
      </c>
      <c r="E41" s="54">
        <v>0.05</v>
      </c>
      <c r="F41" s="63">
        <v>6.6299999999999998E-2</v>
      </c>
      <c r="G41" s="11"/>
    </row>
    <row r="42" spans="1:7">
      <c r="A42" s="34" t="s">
        <v>179</v>
      </c>
      <c r="B42" s="27"/>
      <c r="C42" s="28"/>
      <c r="D42" s="28"/>
      <c r="E42" s="28"/>
      <c r="F42" s="27"/>
      <c r="G42" s="27"/>
    </row>
    <row r="43" spans="1:7">
      <c r="A43" s="11" t="s">
        <v>69</v>
      </c>
      <c r="B43" s="11" t="s">
        <v>17</v>
      </c>
      <c r="C43" s="59">
        <v>100</v>
      </c>
      <c r="D43" s="11">
        <v>100</v>
      </c>
      <c r="E43" s="11">
        <v>100</v>
      </c>
      <c r="F43" s="11">
        <v>100</v>
      </c>
      <c r="G43" s="11"/>
    </row>
    <row r="44" spans="1:7">
      <c r="A44" s="11" t="s">
        <v>93</v>
      </c>
      <c r="B44" s="11" t="s">
        <v>17</v>
      </c>
      <c r="C44" s="11">
        <v>100</v>
      </c>
      <c r="D44" s="11">
        <v>100</v>
      </c>
      <c r="E44" s="11">
        <v>100</v>
      </c>
      <c r="F44" s="11">
        <v>100</v>
      </c>
      <c r="G44" s="11"/>
    </row>
    <row r="45" spans="1:7" ht="24.75" customHeight="1">
      <c r="A45" s="11" t="s">
        <v>94</v>
      </c>
      <c r="B45" s="11" t="s">
        <v>17</v>
      </c>
      <c r="C45" s="11">
        <v>100</v>
      </c>
      <c r="D45" s="11">
        <v>100</v>
      </c>
      <c r="E45" s="11">
        <v>100</v>
      </c>
      <c r="F45" s="11">
        <v>100</v>
      </c>
      <c r="G45" s="11"/>
    </row>
    <row r="46" spans="1:7">
      <c r="A46" s="24" t="s">
        <v>144</v>
      </c>
      <c r="B46" s="27"/>
      <c r="C46" s="28"/>
      <c r="D46" s="28"/>
      <c r="E46" s="28"/>
      <c r="F46" s="27"/>
      <c r="G46" s="27"/>
    </row>
    <row r="47" spans="1:7">
      <c r="A47" s="22" t="s">
        <v>64</v>
      </c>
      <c r="B47" s="22" t="s">
        <v>65</v>
      </c>
      <c r="C47" s="26">
        <v>6</v>
      </c>
      <c r="D47" s="26">
        <v>5.38</v>
      </c>
      <c r="E47" s="26">
        <v>18</v>
      </c>
      <c r="F47" s="22">
        <v>36</v>
      </c>
    </row>
    <row r="48" spans="1:7">
      <c r="A48" s="22" t="s">
        <v>66</v>
      </c>
      <c r="B48" s="22" t="s">
        <v>67</v>
      </c>
      <c r="C48" s="26">
        <v>7.5</v>
      </c>
      <c r="D48" s="26">
        <v>6.38</v>
      </c>
      <c r="E48" s="26">
        <v>16.02</v>
      </c>
      <c r="F48" s="22">
        <v>36.299999999999997</v>
      </c>
      <c r="G48" s="11"/>
    </row>
    <row r="49" spans="1:7">
      <c r="A49" s="22" t="s">
        <v>68</v>
      </c>
      <c r="B49" s="22" t="s">
        <v>65</v>
      </c>
      <c r="C49" s="26">
        <v>6.7</v>
      </c>
      <c r="D49" s="26">
        <v>6.3</v>
      </c>
      <c r="E49" s="26">
        <v>15.74</v>
      </c>
      <c r="F49" s="22">
        <v>31.48</v>
      </c>
      <c r="G49" s="11"/>
    </row>
    <row r="50" spans="1:7" ht="20.25" customHeight="1">
      <c r="A50" s="22" t="s">
        <v>70</v>
      </c>
      <c r="B50" s="22" t="s">
        <v>71</v>
      </c>
      <c r="C50" s="31">
        <v>84978</v>
      </c>
      <c r="D50" s="31">
        <v>101325</v>
      </c>
      <c r="E50" s="109">
        <v>126000</v>
      </c>
      <c r="F50" s="109">
        <v>350000</v>
      </c>
      <c r="G50" s="11"/>
    </row>
    <row r="51" spans="1:7" ht="24.75" customHeight="1">
      <c r="A51" s="24" t="s">
        <v>149</v>
      </c>
      <c r="B51" s="27"/>
      <c r="C51" s="27"/>
      <c r="D51" s="27"/>
      <c r="E51" s="27"/>
      <c r="F51" s="27"/>
      <c r="G51" s="27"/>
    </row>
    <row r="52" spans="1:7" ht="30">
      <c r="A52" s="12" t="s">
        <v>100</v>
      </c>
      <c r="B52" s="22" t="s">
        <v>17</v>
      </c>
      <c r="C52" s="59" t="s">
        <v>58</v>
      </c>
      <c r="D52" s="59" t="s">
        <v>58</v>
      </c>
      <c r="E52" s="29">
        <v>0.22</v>
      </c>
      <c r="F52" s="29">
        <v>0.22</v>
      </c>
      <c r="G52" s="11"/>
    </row>
    <row r="53" spans="1:7">
      <c r="A53" s="12" t="s">
        <v>101</v>
      </c>
      <c r="B53" s="22" t="s">
        <v>17</v>
      </c>
      <c r="C53" s="59" t="s">
        <v>58</v>
      </c>
      <c r="D53" s="59" t="s">
        <v>58</v>
      </c>
      <c r="E53" s="29">
        <v>0.02</v>
      </c>
      <c r="F53" s="29">
        <v>0.02</v>
      </c>
      <c r="G53" s="11"/>
    </row>
    <row r="54" spans="1:7">
      <c r="A54" s="12" t="s">
        <v>102</v>
      </c>
      <c r="B54" s="22" t="s">
        <v>17</v>
      </c>
      <c r="C54" s="59" t="s">
        <v>58</v>
      </c>
      <c r="D54" s="59" t="s">
        <v>58</v>
      </c>
      <c r="E54" s="29">
        <v>0.01</v>
      </c>
      <c r="F54" s="29">
        <v>0.01</v>
      </c>
      <c r="G54" s="11"/>
    </row>
    <row r="55" spans="1:7">
      <c r="A55" s="22" t="s">
        <v>148</v>
      </c>
      <c r="B55" s="22" t="s">
        <v>17</v>
      </c>
      <c r="C55" s="59" t="s">
        <v>58</v>
      </c>
      <c r="D55" s="59" t="s">
        <v>58</v>
      </c>
      <c r="E55" s="29">
        <v>0.03</v>
      </c>
      <c r="F55" s="29">
        <v>0.03</v>
      </c>
      <c r="G55" s="11"/>
    </row>
    <row r="56" spans="1:7">
      <c r="A56" s="24" t="s">
        <v>142</v>
      </c>
      <c r="B56" s="27"/>
      <c r="C56" s="28"/>
      <c r="D56" s="27"/>
      <c r="E56" s="27"/>
      <c r="F56" s="27"/>
      <c r="G56" s="27"/>
    </row>
    <row r="57" spans="1:7">
      <c r="A57" s="22" t="s">
        <v>79</v>
      </c>
      <c r="B57" s="22" t="s">
        <v>76</v>
      </c>
      <c r="C57" s="26">
        <v>0</v>
      </c>
      <c r="D57" s="22">
        <v>1</v>
      </c>
      <c r="E57" s="22">
        <v>2</v>
      </c>
      <c r="F57" s="59">
        <v>3</v>
      </c>
      <c r="G57" s="11"/>
    </row>
    <row r="58" spans="1:7">
      <c r="A58" s="22" t="s">
        <v>80</v>
      </c>
      <c r="B58" s="22" t="s">
        <v>76</v>
      </c>
      <c r="C58" s="26">
        <v>0</v>
      </c>
      <c r="D58" s="22">
        <v>0</v>
      </c>
      <c r="E58" s="22">
        <v>0</v>
      </c>
      <c r="F58" s="11">
        <v>0</v>
      </c>
      <c r="G58" s="11"/>
    </row>
    <row r="59" spans="1:7">
      <c r="A59" s="24" t="s">
        <v>143</v>
      </c>
      <c r="B59" s="27"/>
      <c r="C59" s="28"/>
      <c r="D59" s="27"/>
      <c r="E59" s="27"/>
      <c r="F59" s="27"/>
      <c r="G59" s="27"/>
    </row>
    <row r="60" spans="1:7">
      <c r="A60" s="22" t="s">
        <v>105</v>
      </c>
      <c r="B60" s="22" t="s">
        <v>17</v>
      </c>
      <c r="C60" s="59" t="s">
        <v>58</v>
      </c>
      <c r="D60" s="59" t="s">
        <v>58</v>
      </c>
      <c r="E60" s="32">
        <v>0.90900000000000003</v>
      </c>
      <c r="F60" s="60">
        <v>0.89</v>
      </c>
      <c r="G60" s="11"/>
    </row>
    <row r="61" spans="1:7">
      <c r="A61" s="22" t="s">
        <v>81</v>
      </c>
      <c r="B61" s="22" t="s">
        <v>76</v>
      </c>
      <c r="C61" s="26">
        <v>0</v>
      </c>
      <c r="D61" s="22">
        <v>0</v>
      </c>
      <c r="E61" s="22">
        <v>0</v>
      </c>
      <c r="F61" s="11">
        <v>1</v>
      </c>
      <c r="G61" s="11"/>
    </row>
    <row r="62" spans="1:7">
      <c r="A62" s="22" t="s">
        <v>82</v>
      </c>
      <c r="B62" s="22" t="s">
        <v>76</v>
      </c>
      <c r="C62" s="26">
        <v>0</v>
      </c>
      <c r="D62" s="22">
        <v>0</v>
      </c>
      <c r="E62" s="22">
        <v>0</v>
      </c>
      <c r="F62" s="11">
        <v>1</v>
      </c>
      <c r="G62" s="11"/>
    </row>
    <row r="63" spans="1:7">
      <c r="A63" s="22" t="s">
        <v>175</v>
      </c>
      <c r="B63" s="22" t="s">
        <v>76</v>
      </c>
      <c r="C63" s="59">
        <v>0</v>
      </c>
      <c r="D63" s="11">
        <v>0</v>
      </c>
      <c r="E63" s="22">
        <v>0</v>
      </c>
      <c r="F63" s="11">
        <v>0</v>
      </c>
      <c r="G63" s="11"/>
    </row>
    <row r="64" spans="1:7">
      <c r="A64" s="24" t="s">
        <v>150</v>
      </c>
      <c r="B64" s="27"/>
      <c r="C64" s="28"/>
      <c r="D64" s="27"/>
      <c r="E64" s="49"/>
      <c r="F64" s="51"/>
      <c r="G64" s="51"/>
    </row>
    <row r="65" spans="1:7">
      <c r="A65" s="22" t="s">
        <v>77</v>
      </c>
      <c r="B65" s="22" t="s">
        <v>78</v>
      </c>
      <c r="C65" s="31">
        <v>58991</v>
      </c>
      <c r="D65" s="109">
        <f>74510+109043</f>
        <v>183553</v>
      </c>
      <c r="E65" s="109">
        <f xml:space="preserve"> 150110+ 116800</f>
        <v>266910</v>
      </c>
      <c r="F65" s="75">
        <f>117244+120639</f>
        <v>237883</v>
      </c>
      <c r="G65" s="11"/>
    </row>
    <row r="66" spans="1:7">
      <c r="A66" s="22" t="s">
        <v>103</v>
      </c>
      <c r="B66" s="22" t="s">
        <v>104</v>
      </c>
      <c r="C66" s="59">
        <v>82.86</v>
      </c>
      <c r="D66" s="59">
        <v>84.18</v>
      </c>
      <c r="E66" s="26">
        <v>82.5</v>
      </c>
      <c r="F66" s="59">
        <v>87.59</v>
      </c>
      <c r="G66" s="11"/>
    </row>
    <row r="68" spans="1:7">
      <c r="A68" s="10"/>
      <c r="B68" s="10"/>
      <c r="C68" s="10"/>
      <c r="D68" s="10"/>
      <c r="E68" s="10"/>
      <c r="F68" s="10"/>
      <c r="G68" s="10"/>
    </row>
    <row r="69" spans="1:7" ht="23.25">
      <c r="A69" s="112" t="s">
        <v>226</v>
      </c>
    </row>
  </sheetData>
  <sheetProtection algorithmName="SHA-512" hashValue="G4XLQ017Gr69hVIerY/ctkmM85573LJQfLOejN815EH6rR76mAO/VUxO+EiFK6Cym1uJo5nUE+y7N9WUI/Rnxw==" saltValue="vXT5EwSspjBhQH2MI9OSKA==" spinCount="100000" sheet="1" objects="1" scenarios="1" selectLockedCells="1"/>
  <mergeCells count="1">
    <mergeCell ref="B1:F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96690-3863-4FF2-92E0-F7F723507C48}">
  <sheetPr>
    <tabColor theme="5"/>
  </sheetPr>
  <dimension ref="A1:P65"/>
  <sheetViews>
    <sheetView topLeftCell="A34" zoomScaleNormal="100" workbookViewId="0">
      <selection activeCell="A48" sqref="A48"/>
    </sheetView>
  </sheetViews>
  <sheetFormatPr defaultRowHeight="15"/>
  <cols>
    <col min="1" max="1" width="99.7109375" bestFit="1" customWidth="1"/>
    <col min="2" max="2" width="16.5703125" customWidth="1"/>
    <col min="3" max="3" width="27" customWidth="1"/>
    <col min="4" max="6" width="27.7109375" bestFit="1" customWidth="1"/>
    <col min="7" max="7" width="11.28515625" bestFit="1" customWidth="1"/>
  </cols>
  <sheetData>
    <row r="1" spans="1:16">
      <c r="A1" s="1"/>
      <c r="B1" s="149"/>
      <c r="C1" s="149"/>
      <c r="D1" s="149"/>
      <c r="E1" s="149"/>
      <c r="F1" s="149"/>
      <c r="G1" s="149"/>
      <c r="H1" s="6"/>
      <c r="I1" s="6"/>
      <c r="J1" s="6"/>
      <c r="K1" s="6"/>
      <c r="L1" s="6"/>
      <c r="M1" s="6"/>
      <c r="N1" s="6"/>
      <c r="O1" s="6"/>
      <c r="P1" s="6"/>
    </row>
    <row r="2" spans="1:16">
      <c r="A2" s="1"/>
      <c r="B2" s="149"/>
      <c r="C2" s="149"/>
      <c r="D2" s="149"/>
      <c r="E2" s="149"/>
      <c r="F2" s="149"/>
      <c r="G2" s="149"/>
      <c r="H2" s="6"/>
      <c r="I2" s="6"/>
      <c r="J2" s="6"/>
      <c r="K2" s="6"/>
      <c r="L2" s="6"/>
      <c r="M2" s="6"/>
      <c r="N2" s="6"/>
      <c r="O2" s="6"/>
      <c r="P2" s="6"/>
    </row>
    <row r="3" spans="1:16">
      <c r="A3" s="1"/>
      <c r="B3" s="149"/>
      <c r="C3" s="149"/>
      <c r="D3" s="149"/>
      <c r="E3" s="149"/>
      <c r="F3" s="149"/>
      <c r="G3" s="149"/>
      <c r="H3" s="6"/>
      <c r="I3" s="6"/>
      <c r="J3" s="6"/>
      <c r="K3" s="6"/>
      <c r="L3" s="6"/>
      <c r="M3" s="6"/>
      <c r="N3" s="6"/>
      <c r="O3" s="6"/>
      <c r="P3" s="6"/>
    </row>
    <row r="4" spans="1:16" ht="24">
      <c r="A4" s="9"/>
      <c r="B4" s="149"/>
      <c r="C4" s="149"/>
      <c r="D4" s="149"/>
      <c r="E4" s="149"/>
      <c r="F4" s="149"/>
      <c r="G4" s="149"/>
      <c r="H4" s="6"/>
      <c r="I4" s="6"/>
      <c r="J4" s="6"/>
      <c r="K4" s="6"/>
      <c r="L4" s="6"/>
      <c r="M4" s="6"/>
      <c r="N4" s="6"/>
      <c r="O4" s="6"/>
      <c r="P4" s="6"/>
    </row>
    <row r="5" spans="1:16" ht="24">
      <c r="A5" s="9" t="s">
        <v>106</v>
      </c>
      <c r="B5" s="149"/>
      <c r="C5" s="149"/>
      <c r="D5" s="149"/>
      <c r="E5" s="149"/>
      <c r="F5" s="149"/>
      <c r="G5" s="149"/>
      <c r="H5" s="6"/>
      <c r="I5" s="6"/>
      <c r="J5" s="6"/>
      <c r="K5" s="6"/>
      <c r="L5" s="6"/>
      <c r="M5" s="6"/>
      <c r="N5" s="6"/>
      <c r="O5" s="6"/>
      <c r="P5" s="6"/>
    </row>
    <row r="6" spans="1:16" ht="24.75" customHeight="1">
      <c r="A6" s="5"/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182</v>
      </c>
    </row>
    <row r="7" spans="1:16" ht="24.75" customHeight="1">
      <c r="A7" s="20" t="s">
        <v>155</v>
      </c>
      <c r="B7" s="21"/>
      <c r="C7" s="21"/>
      <c r="D7" s="21"/>
      <c r="E7" s="21"/>
      <c r="F7" s="21"/>
      <c r="G7" s="21"/>
    </row>
    <row r="8" spans="1:16" ht="20.25" customHeight="1">
      <c r="A8" s="22" t="s">
        <v>107</v>
      </c>
      <c r="B8" s="27"/>
      <c r="C8" s="52" t="s">
        <v>108</v>
      </c>
      <c r="D8" s="53" t="s">
        <v>108</v>
      </c>
      <c r="E8" s="53" t="s">
        <v>108</v>
      </c>
      <c r="F8" s="53" t="s">
        <v>108</v>
      </c>
      <c r="G8" s="22"/>
    </row>
    <row r="9" spans="1:16">
      <c r="A9" s="22" t="s">
        <v>109</v>
      </c>
      <c r="B9" s="12" t="s">
        <v>110</v>
      </c>
      <c r="C9" s="29">
        <v>0.11</v>
      </c>
      <c r="D9" s="29">
        <v>0.25</v>
      </c>
      <c r="E9" s="29">
        <v>0.25</v>
      </c>
      <c r="F9" s="60">
        <v>0.25</v>
      </c>
      <c r="G9" s="22"/>
    </row>
    <row r="10" spans="1:16">
      <c r="A10" s="22" t="s">
        <v>111</v>
      </c>
      <c r="B10" s="12" t="s">
        <v>110</v>
      </c>
      <c r="C10" s="29">
        <v>0.78</v>
      </c>
      <c r="D10" s="29">
        <v>0.8</v>
      </c>
      <c r="E10" s="29">
        <v>0.73</v>
      </c>
      <c r="F10" s="60">
        <v>0.82</v>
      </c>
      <c r="G10" s="22"/>
    </row>
    <row r="11" spans="1:16">
      <c r="A11" s="12" t="s">
        <v>112</v>
      </c>
      <c r="B11" s="12" t="s">
        <v>110</v>
      </c>
      <c r="C11" s="29">
        <v>0.45</v>
      </c>
      <c r="D11" s="54">
        <v>0.5</v>
      </c>
      <c r="E11" s="54">
        <v>0.4</v>
      </c>
      <c r="F11" s="60">
        <v>0.45</v>
      </c>
      <c r="G11" s="22"/>
    </row>
    <row r="12" spans="1:16">
      <c r="A12" s="22" t="s">
        <v>113</v>
      </c>
      <c r="B12" s="12" t="s">
        <v>76</v>
      </c>
      <c r="C12" s="22">
        <v>9</v>
      </c>
      <c r="D12" s="22">
        <v>10</v>
      </c>
      <c r="E12" s="26">
        <v>11</v>
      </c>
      <c r="F12" s="11">
        <v>11</v>
      </c>
      <c r="G12" s="22"/>
    </row>
    <row r="13" spans="1:16">
      <c r="A13" s="22" t="s">
        <v>114</v>
      </c>
      <c r="B13" s="12" t="s">
        <v>76</v>
      </c>
      <c r="C13" s="22">
        <v>57</v>
      </c>
      <c r="D13" s="22">
        <v>57</v>
      </c>
      <c r="E13" s="26">
        <v>57</v>
      </c>
      <c r="F13" s="11">
        <v>57</v>
      </c>
      <c r="G13" s="22"/>
    </row>
    <row r="14" spans="1:16">
      <c r="A14" s="22" t="s">
        <v>115</v>
      </c>
      <c r="B14" s="12" t="s">
        <v>76</v>
      </c>
      <c r="C14" s="22">
        <v>4</v>
      </c>
      <c r="D14" s="22">
        <v>4</v>
      </c>
      <c r="E14" s="22">
        <v>4</v>
      </c>
      <c r="F14" s="11">
        <v>4</v>
      </c>
      <c r="G14" s="22"/>
    </row>
    <row r="15" spans="1:16">
      <c r="A15" s="22" t="s">
        <v>117</v>
      </c>
      <c r="B15" s="12" t="s">
        <v>76</v>
      </c>
      <c r="C15" s="11">
        <v>2</v>
      </c>
      <c r="D15" s="11">
        <v>2</v>
      </c>
      <c r="E15" s="11">
        <v>2</v>
      </c>
      <c r="F15" s="11">
        <v>2</v>
      </c>
      <c r="G15" s="22"/>
    </row>
    <row r="16" spans="1:16">
      <c r="A16" s="22" t="s">
        <v>118</v>
      </c>
      <c r="B16" s="12" t="s">
        <v>76</v>
      </c>
      <c r="C16" s="11">
        <v>7</v>
      </c>
      <c r="D16" s="11">
        <v>8</v>
      </c>
      <c r="E16" s="11">
        <v>8</v>
      </c>
      <c r="F16" s="11">
        <v>9</v>
      </c>
      <c r="G16" s="22"/>
    </row>
    <row r="17" spans="1:7">
      <c r="A17" s="22" t="s">
        <v>119</v>
      </c>
      <c r="B17" s="22" t="s">
        <v>76</v>
      </c>
      <c r="C17" s="11">
        <v>4</v>
      </c>
      <c r="D17" s="11">
        <v>5</v>
      </c>
      <c r="E17" s="13">
        <v>4</v>
      </c>
      <c r="F17" s="11">
        <v>5</v>
      </c>
      <c r="G17" s="22"/>
    </row>
    <row r="18" spans="1:7">
      <c r="A18" s="22" t="s">
        <v>174</v>
      </c>
      <c r="B18" s="12" t="s">
        <v>76</v>
      </c>
      <c r="C18" s="11">
        <v>0</v>
      </c>
      <c r="D18" s="11">
        <v>0</v>
      </c>
      <c r="E18" s="11">
        <v>0</v>
      </c>
      <c r="F18" s="11">
        <v>0</v>
      </c>
      <c r="G18" s="22"/>
    </row>
    <row r="19" spans="1:7">
      <c r="A19" s="22" t="s">
        <v>173</v>
      </c>
      <c r="B19" s="12" t="s">
        <v>110</v>
      </c>
      <c r="C19" s="60">
        <v>0.22</v>
      </c>
      <c r="D19" s="60">
        <v>0.2</v>
      </c>
      <c r="E19" s="13">
        <v>18.8</v>
      </c>
      <c r="F19" s="117">
        <v>0.188</v>
      </c>
      <c r="G19" s="22"/>
    </row>
    <row r="20" spans="1:7">
      <c r="A20" s="22" t="s">
        <v>172</v>
      </c>
      <c r="B20" s="12" t="s">
        <v>110</v>
      </c>
      <c r="C20" s="11">
        <v>0</v>
      </c>
      <c r="D20" s="11">
        <v>0</v>
      </c>
      <c r="E20" s="11">
        <v>0</v>
      </c>
      <c r="F20" s="11">
        <v>0</v>
      </c>
      <c r="G20" s="22"/>
    </row>
    <row r="21" spans="1:7" ht="15.75">
      <c r="A21" s="24" t="s">
        <v>164</v>
      </c>
      <c r="B21" s="24"/>
      <c r="C21" s="24"/>
      <c r="D21" s="24"/>
      <c r="E21" s="24"/>
      <c r="F21" s="24"/>
      <c r="G21" s="55"/>
    </row>
    <row r="22" spans="1:7">
      <c r="A22" s="22" t="s">
        <v>158</v>
      </c>
      <c r="B22" s="22" t="s">
        <v>76</v>
      </c>
      <c r="C22" s="11">
        <v>17</v>
      </c>
      <c r="D22" s="11">
        <v>22</v>
      </c>
      <c r="E22" s="11">
        <v>22</v>
      </c>
      <c r="F22" s="11">
        <v>16</v>
      </c>
      <c r="G22" s="22"/>
    </row>
    <row r="23" spans="1:7">
      <c r="A23" s="22" t="s">
        <v>159</v>
      </c>
      <c r="B23" s="22" t="s">
        <v>76</v>
      </c>
      <c r="C23" s="11">
        <v>13</v>
      </c>
      <c r="D23" s="11">
        <v>14</v>
      </c>
      <c r="E23" s="11">
        <v>16</v>
      </c>
      <c r="F23" s="11">
        <v>13</v>
      </c>
      <c r="G23" s="22"/>
    </row>
    <row r="24" spans="1:7">
      <c r="A24" s="22" t="s">
        <v>161</v>
      </c>
      <c r="B24" s="22" t="s">
        <v>76</v>
      </c>
      <c r="C24" s="11">
        <v>9</v>
      </c>
      <c r="D24" s="11">
        <v>11</v>
      </c>
      <c r="E24" s="11">
        <v>16</v>
      </c>
      <c r="F24" s="11">
        <v>31</v>
      </c>
      <c r="G24" s="22"/>
    </row>
    <row r="25" spans="1:7">
      <c r="A25" s="22" t="s">
        <v>162</v>
      </c>
      <c r="B25" s="22" t="s">
        <v>76</v>
      </c>
      <c r="C25" s="11">
        <v>4</v>
      </c>
      <c r="D25" s="11">
        <v>8</v>
      </c>
      <c r="E25" s="11">
        <v>7</v>
      </c>
      <c r="F25" s="11">
        <v>7</v>
      </c>
      <c r="G25" s="22"/>
    </row>
    <row r="26" spans="1:7">
      <c r="A26" s="22" t="s">
        <v>163</v>
      </c>
      <c r="B26" s="22" t="s">
        <v>76</v>
      </c>
      <c r="C26" s="59" t="s">
        <v>58</v>
      </c>
      <c r="D26" s="59" t="s">
        <v>58</v>
      </c>
      <c r="E26" s="11">
        <v>1</v>
      </c>
      <c r="F26" s="11">
        <v>3</v>
      </c>
      <c r="G26" s="22"/>
    </row>
    <row r="27" spans="1:7">
      <c r="A27" s="12" t="s">
        <v>170</v>
      </c>
      <c r="B27" s="22" t="s">
        <v>110</v>
      </c>
      <c r="C27" s="11">
        <v>0</v>
      </c>
      <c r="D27" s="11">
        <v>0</v>
      </c>
      <c r="E27" s="11">
        <v>0</v>
      </c>
      <c r="F27" s="11">
        <v>0</v>
      </c>
      <c r="G27" s="22"/>
    </row>
    <row r="28" spans="1:7">
      <c r="A28" s="12" t="s">
        <v>171</v>
      </c>
      <c r="B28" s="22" t="s">
        <v>76</v>
      </c>
      <c r="C28" s="11">
        <v>0</v>
      </c>
      <c r="D28" s="11">
        <v>0</v>
      </c>
      <c r="E28" s="11">
        <v>0</v>
      </c>
      <c r="F28" s="11">
        <v>0</v>
      </c>
      <c r="G28" s="22"/>
    </row>
    <row r="29" spans="1:7" ht="15.75">
      <c r="A29" s="24" t="s">
        <v>167</v>
      </c>
      <c r="B29" s="27"/>
      <c r="C29" s="27"/>
      <c r="D29" s="27"/>
      <c r="E29" s="27"/>
      <c r="F29" s="27"/>
      <c r="G29" s="55"/>
    </row>
    <row r="30" spans="1:7">
      <c r="A30" s="12" t="s">
        <v>116</v>
      </c>
      <c r="B30" s="33" t="s">
        <v>76</v>
      </c>
      <c r="C30" s="22">
        <v>0</v>
      </c>
      <c r="D30" s="22">
        <v>0</v>
      </c>
      <c r="E30" s="22">
        <v>0</v>
      </c>
      <c r="F30" s="11">
        <v>0</v>
      </c>
      <c r="G30" s="22"/>
    </row>
    <row r="31" spans="1:7">
      <c r="A31" s="22" t="s">
        <v>75</v>
      </c>
      <c r="B31" s="12" t="s">
        <v>76</v>
      </c>
      <c r="C31" s="22">
        <v>0</v>
      </c>
      <c r="D31" s="22">
        <v>0</v>
      </c>
      <c r="E31" s="22">
        <v>0</v>
      </c>
      <c r="F31" s="11">
        <v>0</v>
      </c>
      <c r="G31" s="22"/>
    </row>
    <row r="32" spans="1:7">
      <c r="A32" s="22" t="s">
        <v>187</v>
      </c>
      <c r="B32" s="22" t="s">
        <v>76</v>
      </c>
      <c r="C32" s="26">
        <v>0</v>
      </c>
      <c r="D32" s="22">
        <v>0</v>
      </c>
      <c r="E32" s="22">
        <v>2</v>
      </c>
      <c r="F32" s="11">
        <v>3</v>
      </c>
      <c r="G32" s="11"/>
    </row>
    <row r="33" spans="1:7">
      <c r="A33" s="22" t="s">
        <v>188</v>
      </c>
      <c r="B33" s="22" t="s">
        <v>76</v>
      </c>
      <c r="C33" s="26">
        <v>6</v>
      </c>
      <c r="D33" s="22">
        <v>7</v>
      </c>
      <c r="E33" s="22">
        <v>7</v>
      </c>
      <c r="F33" s="62">
        <v>32</v>
      </c>
      <c r="G33" s="11"/>
    </row>
    <row r="34" spans="1:7" ht="27.75" customHeight="1">
      <c r="A34" s="12" t="s">
        <v>160</v>
      </c>
      <c r="B34" s="12" t="s">
        <v>76</v>
      </c>
      <c r="C34" s="22">
        <v>426</v>
      </c>
      <c r="D34" s="22">
        <v>478</v>
      </c>
      <c r="E34" s="22">
        <v>550</v>
      </c>
      <c r="F34" s="22">
        <v>588</v>
      </c>
      <c r="G34" s="22"/>
    </row>
    <row r="35" spans="1:7" ht="27.75" customHeight="1">
      <c r="A35" s="12" t="s">
        <v>169</v>
      </c>
      <c r="B35" s="12" t="s">
        <v>76</v>
      </c>
      <c r="C35" s="26" t="s">
        <v>58</v>
      </c>
      <c r="D35" s="26" t="s">
        <v>58</v>
      </c>
      <c r="E35" s="22">
        <v>154</v>
      </c>
      <c r="F35" s="22">
        <v>154</v>
      </c>
      <c r="G35" s="22"/>
    </row>
    <row r="36" spans="1:7">
      <c r="A36" s="11" t="s">
        <v>165</v>
      </c>
      <c r="B36" s="13" t="s">
        <v>76</v>
      </c>
      <c r="C36" s="59" t="s">
        <v>58</v>
      </c>
      <c r="D36" s="59" t="s">
        <v>58</v>
      </c>
      <c r="E36" s="11">
        <v>2</v>
      </c>
      <c r="F36" s="11">
        <v>2</v>
      </c>
      <c r="G36" s="22"/>
    </row>
    <row r="37" spans="1:7">
      <c r="A37" s="22" t="s">
        <v>166</v>
      </c>
      <c r="B37" s="12" t="s">
        <v>76</v>
      </c>
      <c r="C37" s="26" t="s">
        <v>58</v>
      </c>
      <c r="D37" s="26">
        <v>69</v>
      </c>
      <c r="E37" s="11">
        <v>110</v>
      </c>
      <c r="F37" s="11">
        <v>149</v>
      </c>
      <c r="G37" s="22"/>
    </row>
    <row r="38" spans="1:7">
      <c r="A38" s="22" t="s">
        <v>176</v>
      </c>
      <c r="B38" s="12" t="s">
        <v>76</v>
      </c>
      <c r="C38" s="11">
        <v>0</v>
      </c>
      <c r="D38" s="11">
        <v>0</v>
      </c>
      <c r="E38" s="11">
        <v>0</v>
      </c>
      <c r="F38" s="11">
        <v>0</v>
      </c>
      <c r="G38" s="22"/>
    </row>
    <row r="39" spans="1:7" ht="24">
      <c r="A39" s="150" t="s">
        <v>120</v>
      </c>
      <c r="B39" s="150"/>
      <c r="C39" s="150"/>
      <c r="D39" s="150" t="s">
        <v>185</v>
      </c>
      <c r="E39" s="150"/>
      <c r="F39" s="150"/>
      <c r="G39" s="76"/>
    </row>
    <row r="40" spans="1:7">
      <c r="A40" s="11" t="s">
        <v>121</v>
      </c>
      <c r="B40" s="14" t="s">
        <v>122</v>
      </c>
      <c r="C40" s="110"/>
      <c r="D40" s="56"/>
      <c r="E40" s="147"/>
      <c r="F40" s="56"/>
      <c r="G40" s="56"/>
    </row>
    <row r="41" spans="1:7">
      <c r="A41" s="11" t="s">
        <v>123</v>
      </c>
      <c r="B41" s="14" t="s">
        <v>122</v>
      </c>
      <c r="C41" s="111"/>
      <c r="D41" s="57"/>
      <c r="E41" s="148"/>
    </row>
    <row r="42" spans="1:7">
      <c r="A42" s="11" t="s">
        <v>124</v>
      </c>
      <c r="B42" s="14" t="s">
        <v>122</v>
      </c>
      <c r="C42" s="111"/>
      <c r="E42" s="148"/>
    </row>
    <row r="43" spans="1:7">
      <c r="A43" s="12" t="s">
        <v>125</v>
      </c>
      <c r="B43" s="14" t="s">
        <v>122</v>
      </c>
      <c r="C43" s="111"/>
      <c r="E43" s="148"/>
    </row>
    <row r="44" spans="1:7">
      <c r="A44" s="11" t="s">
        <v>126</v>
      </c>
      <c r="B44" s="14" t="s">
        <v>122</v>
      </c>
      <c r="C44" s="111"/>
      <c r="E44" s="148"/>
    </row>
    <row r="45" spans="1:7">
      <c r="A45" s="11" t="s">
        <v>127</v>
      </c>
      <c r="B45" s="14" t="s">
        <v>122</v>
      </c>
      <c r="C45" s="111"/>
      <c r="E45" s="148"/>
    </row>
    <row r="46" spans="1:7" ht="60">
      <c r="A46" s="13" t="s">
        <v>128</v>
      </c>
      <c r="B46" s="61" t="s">
        <v>129</v>
      </c>
      <c r="C46" s="111"/>
    </row>
    <row r="47" spans="1:7" ht="45">
      <c r="A47" s="11" t="s">
        <v>130</v>
      </c>
      <c r="B47" s="61" t="s">
        <v>131</v>
      </c>
      <c r="C47" s="111"/>
      <c r="D47" s="58"/>
    </row>
    <row r="48" spans="1:7" ht="45">
      <c r="A48" s="11" t="s">
        <v>132</v>
      </c>
      <c r="B48" s="61" t="s">
        <v>133</v>
      </c>
      <c r="C48" s="111"/>
    </row>
    <row r="49" spans="1:3" ht="30">
      <c r="A49" s="11" t="s">
        <v>183</v>
      </c>
      <c r="B49" s="61" t="s">
        <v>184</v>
      </c>
      <c r="C49" s="111"/>
    </row>
    <row r="50" spans="1:3" ht="120">
      <c r="A50" s="11" t="s">
        <v>134</v>
      </c>
      <c r="B50" s="61" t="s">
        <v>135</v>
      </c>
      <c r="C50" s="111"/>
    </row>
    <row r="61" spans="1:3">
      <c r="A61" s="7"/>
    </row>
    <row r="65" spans="1:1">
      <c r="A65" s="7"/>
    </row>
  </sheetData>
  <sheetProtection algorithmName="SHA-512" hashValue="ri59a5YqVfOh9zhwzXBuZt0ET42oI9eglWtayBC81I3V1olhxupVVedakkGRN9RaGejfarqLRgpikoFg7pPpAQ==" saltValue="K9P6SxB7sCWeDtu9Ir2KlA==" spinCount="100000" sheet="1" objects="1" scenarios="1"/>
  <mergeCells count="5">
    <mergeCell ref="E40:E45"/>
    <mergeCell ref="B1:F5"/>
    <mergeCell ref="A39:C39"/>
    <mergeCell ref="D39:F39"/>
    <mergeCell ref="G1:G5"/>
  </mergeCells>
  <hyperlinks>
    <hyperlink ref="B46" r:id="rId1" display="https://www.optimabank.gr/media/z1rnsskx/p54_politiki-prolipsi-katapolemisi-vias-parenoxlisis.pdf" xr:uid="{E2356455-EC27-4968-AD94-9FF1E146183A}"/>
    <hyperlink ref="B47" r:id="rId2" display="https://www.optimabank.gr/media/bzkpmf0r/p43_politiki_apodoxon_melon_ds.pdf" xr:uid="{DEC54309-1305-4FA9-B150-007D4CC2B464}"/>
    <hyperlink ref="B48" r:id="rId3" display="https://www.optimabank.gr/media/vblnyb20/suitability_policy_members_board_of_directors.pdf?cb=47a01e7a-667d-46a3-9cae-7a2c1deecf43" xr:uid="{381A460E-41AD-43EC-B2A3-30257EF027A3}"/>
    <hyperlink ref="B50" r:id="rId4" display="https://www.optimabank.gr/media/yfkdyk1k/anx295_politiki_kataggelion_athemiton_praktikon.pdf" xr:uid="{0EA5BCB6-05F2-40D0-8D5C-E061DCF73E8E}"/>
    <hyperlink ref="B49" r:id="rId5" display="https://www.optimabank.gr/media/ipzduozs/p66en_environmental_policy.pdf" xr:uid="{02B56F52-80D2-43AE-8B2B-A79F574807EA}"/>
  </hyperlinks>
  <pageMargins left="0.7" right="0.7" top="0.75" bottom="0.75" header="0.3" footer="0.3"/>
  <pageSetup paperSize="9" orientation="portrait" r:id="rId6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b65ce7d0-cd28-4c5d-8f6b-b99a4a57076d" ContentTypeId="0x01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D94816A57B74F643A0C35DB613FDCCCC" ma:contentTypeVersion="15" ma:contentTypeDescription="Δημιουργία νέου εγγράφου" ma:contentTypeScope="" ma:versionID="7e50773b8f0d1e3df9137a86f110ed16">
  <xsd:schema xmlns:xsd="http://www.w3.org/2001/XMLSchema" xmlns:xs="http://www.w3.org/2001/XMLSchema" xmlns:p="http://schemas.microsoft.com/office/2006/metadata/properties" xmlns:ns2="417c5491-d084-478d-920d-20cdcf51118e" xmlns:ns3="e1d2947e-82e0-40da-aae3-edcef3cfc749" targetNamespace="http://schemas.microsoft.com/office/2006/metadata/properties" ma:root="true" ma:fieldsID="532dcc64ea401e265c915e302d2411b0" ns2:_="" ns3:_="">
    <xsd:import namespace="417c5491-d084-478d-920d-20cdcf51118e"/>
    <xsd:import namespace="e1d2947e-82e0-40da-aae3-edcef3cfc749"/>
    <xsd:element name="properties">
      <xsd:complexType>
        <xsd:sequence>
          <xsd:element name="documentManagement">
            <xsd:complexType>
              <xsd:all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Metadat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7c5491-d084-478d-920d-20cdcf51118e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b65ce7d0-cd28-4c5d-8f6b-b99a4a5707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d2947e-82e0-40da-aae3-edcef3cfc74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1d181ff-85cd-460e-838c-30b0d46111d2}" ma:internalName="TaxCatchAll" ma:showField="CatchAllData" ma:web="e1d2947e-82e0-40da-aae3-edcef3cfc7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7c5491-d084-478d-920d-20cdcf51118e">
      <Terms xmlns="http://schemas.microsoft.com/office/infopath/2007/PartnerControls"/>
    </lcf76f155ced4ddcb4097134ff3c332f>
    <TaxCatchAll xmlns="e1d2947e-82e0-40da-aae3-edcef3cfc749" xsi:nil="true"/>
  </documentManagement>
</p:properties>
</file>

<file path=customXml/itemProps1.xml><?xml version="1.0" encoding="utf-8"?>
<ds:datastoreItem xmlns:ds="http://schemas.openxmlformats.org/officeDocument/2006/customXml" ds:itemID="{7BAA3860-5CA3-4CC6-9EFB-B42D06DA7D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361FB8-4D79-464F-89CC-B0CA7003D9DB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48CA87AC-52D1-4BAC-AF1D-E9144B25B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7c5491-d084-478d-920d-20cdcf51118e"/>
    <ds:schemaRef ds:uri="e1d2947e-82e0-40da-aae3-edcef3cfc7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9D1BE81-9484-4FA0-9DFE-ABD04F541C69}">
  <ds:schemaRefs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417c5491-d084-478d-920d-20cdcf51118e"/>
    <ds:schemaRef ds:uri="http://schemas.microsoft.com/office/2006/documentManagement/types"/>
    <ds:schemaRef ds:uri="http://schemas.openxmlformats.org/package/2006/metadata/core-properties"/>
    <ds:schemaRef ds:uri="e1d2947e-82e0-40da-aae3-edcef3cfc749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Environmental Data</vt:lpstr>
      <vt:lpstr>Social Data</vt:lpstr>
      <vt:lpstr>Governance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</dc:title>
  <dc:subject/>
  <dc:creator>Kourkouli Silvia</dc:creator>
  <cp:keywords>AS</cp:keywords>
  <dc:description/>
  <cp:lastModifiedBy>Kourkouli Silvia</cp:lastModifiedBy>
  <cp:revision/>
  <cp:lastPrinted>2025-07-15T07:27:49Z</cp:lastPrinted>
  <dcterms:created xsi:type="dcterms:W3CDTF">2025-07-11T11:56:03Z</dcterms:created>
  <dcterms:modified xsi:type="dcterms:W3CDTF">2026-06-12T12:54:34Z</dcterms:modified>
  <cp:category>zx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0x010100D94816A57B74F643A0C35DB613FDCCCC</vt:lpwstr>
  </property>
  <property fmtid="{D5CDD505-2E9C-101B-9397-08002B2CF9AE}" pid="3" name="MediaServiceImageTags">
    <vt:lpwstr/>
  </property>
</Properties>
</file>