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2Q 2024/FINAL/"/>
    </mc:Choice>
  </mc:AlternateContent>
  <xr:revisionPtr revIDLastSave="54" documentId="8_{725BE77A-ECD5-44CB-AC42-AE4E90B9B424}" xr6:coauthVersionLast="47" xr6:coauthVersionMax="47" xr10:uidLastSave="{75E271DF-2637-4272-9CF7-B8294E95CFD3}"/>
  <bookViews>
    <workbookView xWindow="-108" yWindow="-108" windowWidth="23256" windowHeight="12576" activeTab="3" xr2:uid="{00000000-000D-0000-FFFF-FFFF00000000}"/>
  </bookViews>
  <sheets>
    <sheet name="Cover" sheetId="45" r:id="rId1"/>
    <sheet name="Dashboard" sheetId="42" r:id="rId2"/>
    <sheet name="KPIs" sheetId="40" r:id="rId3"/>
    <sheet name="Balance Sheet" sheetId="24" r:id="rId4"/>
    <sheet name="P&amp;L" sheetId="19" r:id="rId5"/>
    <sheet name="NII NFM" sheetId="31" r:id="rId6"/>
    <sheet name="Loans" sheetId="32" r:id="rId7"/>
    <sheet name="Customer Funds" sheetId="33" r:id="rId8"/>
    <sheet name="Securities" sheetId="34" r:id="rId9"/>
    <sheet name="Capital" sheetId="11" r:id="rId10"/>
    <sheet name="Asset Quality" sheetId="29" r:id="rId11"/>
    <sheet name="IFRS9 stages" sheetId="30" r:id="rId12"/>
    <sheet name="Glossary" sheetId="43" r:id="rId13"/>
  </sheets>
  <externalReferences>
    <externalReference r:id="rId14"/>
    <externalReference r:id="rId15"/>
  </externalReferences>
  <definedNames>
    <definedName name="_AC112829" localSheetId="10">#REF!</definedName>
    <definedName name="_AC112829" localSheetId="3">#REF!</definedName>
    <definedName name="_AC112829" localSheetId="7">#REF!</definedName>
    <definedName name="_AC112829" localSheetId="11">#REF!</definedName>
    <definedName name="_AC112829" localSheetId="6">#REF!</definedName>
    <definedName name="_AC112829" localSheetId="5">#REF!</definedName>
    <definedName name="_AC112829" localSheetId="8">#REF!</definedName>
    <definedName name="_AC112829">#REF!</definedName>
    <definedName name="_Fill" localSheetId="10" hidden="1">#REF!</definedName>
    <definedName name="_Fill" hidden="1">#REF!</definedName>
    <definedName name="a" localSheetId="0">'[1]00'!$D$17</definedName>
    <definedName name="a" localSheetId="7">#REF!</definedName>
    <definedName name="a" localSheetId="1">'[1]00'!$D$17</definedName>
    <definedName name="a" localSheetId="2">'[1]00'!$D$17</definedName>
    <definedName name="a" localSheetId="6">#REF!</definedName>
    <definedName name="a" localSheetId="5">#REF!</definedName>
    <definedName name="a" localSheetId="8">#REF!</definedName>
    <definedName name="a">#REF!</definedName>
    <definedName name="ab" localSheetId="0">'[1]00'!$D$17</definedName>
    <definedName name="ab" localSheetId="7">#REF!</definedName>
    <definedName name="ab" localSheetId="1">'[1]00'!$D$17</definedName>
    <definedName name="ab" localSheetId="2">'[1]00'!$D$17</definedName>
    <definedName name="ab" localSheetId="6">#REF!</definedName>
    <definedName name="ab" localSheetId="5">#REF!</definedName>
    <definedName name="ab" localSheetId="8">#REF!</definedName>
    <definedName name="ab">#REF!</definedName>
    <definedName name="ac" localSheetId="0">'[1]00'!$D$18</definedName>
    <definedName name="ac" localSheetId="7">#REF!</definedName>
    <definedName name="ac" localSheetId="1">'[1]00'!$D$18</definedName>
    <definedName name="ac" localSheetId="2">'[1]00'!$D$18</definedName>
    <definedName name="ac" localSheetId="6">#REF!</definedName>
    <definedName name="ac" localSheetId="5">#REF!</definedName>
    <definedName name="ac" localSheetId="8">#REF!</definedName>
    <definedName name="ac">#REF!</definedName>
    <definedName name="AdditionalCompaniesDetails_3" localSheetId="10">#REF!</definedName>
    <definedName name="AdditionalCompaniesDetails_3" localSheetId="7">#REF!</definedName>
    <definedName name="AdditionalCompaniesDetails_3" localSheetId="11">#REF!</definedName>
    <definedName name="AdditionalCompaniesDetails_3" localSheetId="6">#REF!</definedName>
    <definedName name="AdditionalCompaniesDetails_3" localSheetId="5">#REF!</definedName>
    <definedName name="AdditionalCompaniesDetails_3" localSheetId="8">#REF!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localSheetId="7" hidden="1">#REF!</definedName>
    <definedName name="AS2TickmarkLS" localSheetId="11" hidden="1">#REF!</definedName>
    <definedName name="AS2TickmarkLS" localSheetId="6" hidden="1">#REF!</definedName>
    <definedName name="AS2TickmarkLS" localSheetId="5" hidden="1">#REF!</definedName>
    <definedName name="AS2TickmarkLS" localSheetId="8" hidden="1">#REF!</definedName>
    <definedName name="AS2TickmarkLS" hidden="1">#REF!</definedName>
    <definedName name="AS2VersionLS" hidden="1">300</definedName>
    <definedName name="BalanceDetails_3" localSheetId="10">#REF!</definedName>
    <definedName name="BalanceDetails_3" localSheetId="7">#REF!</definedName>
    <definedName name="BalanceDetails_3" localSheetId="11">#REF!</definedName>
    <definedName name="BalanceDetails_3" localSheetId="6">#REF!</definedName>
    <definedName name="BalanceDetails_3" localSheetId="5">#REF!</definedName>
    <definedName name="BalanceDetails_3" localSheetId="8">#REF!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7">#REF!</definedName>
    <definedName name="Bonds2" localSheetId="1">#REF!</definedName>
    <definedName name="Bonds2" localSheetId="12">#REF!</definedName>
    <definedName name="Bonds2" localSheetId="11">#REF!</definedName>
    <definedName name="Bonds2" localSheetId="6">#REF!</definedName>
    <definedName name="Bonds2" localSheetId="5">#REF!</definedName>
    <definedName name="Bonds2" localSheetId="4">#REF!</definedName>
    <definedName name="Bonds2" localSheetId="8">#REF!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2">#REF!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2">#REF!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Quality'!$B$1:$J$74</definedName>
    <definedName name="_xlnm.Print_Area" localSheetId="3">'Balance Sheet'!$B$1:$M$53</definedName>
    <definedName name="_xlnm.Print_Area" localSheetId="9">Capital!$B$1:$K$28</definedName>
    <definedName name="_xlnm.Print_Area" localSheetId="0">Cover!$C$3:$T$24</definedName>
    <definedName name="_xlnm.Print_Area" localSheetId="7">'Customer Funds'!$A$1:$K$38</definedName>
    <definedName name="_xlnm.Print_Area" localSheetId="1">Dashboard!$B$1:$AA$48</definedName>
    <definedName name="_xlnm.Print_Area" localSheetId="11">'IFRS9 stages'!$B$1:$K$49</definedName>
    <definedName name="_xlnm.Print_Area" localSheetId="2">KPIs!$B$1:$L$36</definedName>
    <definedName name="_xlnm.Print_Area" localSheetId="6">Loans!$B$1:$K$55</definedName>
    <definedName name="_xlnm.Print_Area" localSheetId="5">'NII NFM'!$B$1:$K$26</definedName>
    <definedName name="_xlnm.Print_Area" localSheetId="4">'P&amp;L'!$B$1:$M$81</definedName>
    <definedName name="_xlnm.Print_Area" localSheetId="8">Securities!$A$1:$K$30</definedName>
    <definedName name="_xlnm.Print_Titles" localSheetId="10">#REF!,#REF!</definedName>
    <definedName name="_xlnm.Print_Titles" localSheetId="3">#REF!,#REF!</definedName>
    <definedName name="_xlnm.Print_Titles" localSheetId="7">#REF!,#REF!</definedName>
    <definedName name="_xlnm.Print_Titles" localSheetId="11">#REF!,#REF!</definedName>
    <definedName name="_xlnm.Print_Titles" localSheetId="6">#REF!,#REF!</definedName>
    <definedName name="_xlnm.Print_Titles" localSheetId="5">#REF!,#REF!</definedName>
    <definedName name="_xlnm.Print_Titles" localSheetId="8">#REF!,#REF!</definedName>
    <definedName name="_xlnm.Print_Titles">#REF!,#REF!</definedName>
    <definedName name="qryCOR18_C67_byCurrency_main" localSheetId="10">#REF!</definedName>
    <definedName name="qryCOR18_C67_byCurrency_main" localSheetId="3">#REF!</definedName>
    <definedName name="qryCOR18_C67_byCurrency_main" localSheetId="7">#REF!</definedName>
    <definedName name="qryCOR18_C67_byCurrency_main" localSheetId="1">#REF!</definedName>
    <definedName name="qryCOR18_C67_byCurrency_main" localSheetId="12">#REF!</definedName>
    <definedName name="qryCOR18_C67_byCurrency_main" localSheetId="11">#REF!</definedName>
    <definedName name="qryCOR18_C67_byCurrency_main" localSheetId="6">#REF!</definedName>
    <definedName name="qryCOR18_C67_byCurrency_main" localSheetId="5">#REF!</definedName>
    <definedName name="qryCOR18_C67_byCurrency_main" localSheetId="4">#REF!</definedName>
    <definedName name="qryCOR18_C67_byCurrency_main" localSheetId="8">#REF!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12">#REF!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12">#REF!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7">#REF!</definedName>
    <definedName name="ReportingDate" localSheetId="11">#REF!</definedName>
    <definedName name="ReportingDate" localSheetId="6">#REF!</definedName>
    <definedName name="ReportingDate" localSheetId="5">#REF!</definedName>
    <definedName name="ReportingDate" localSheetId="4">#REF!</definedName>
    <definedName name="ReportingDate" localSheetId="8">#REF!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7">#REF!</definedName>
    <definedName name="SheetsToFill" localSheetId="11">#REF!</definedName>
    <definedName name="SheetsToFill" localSheetId="6">#REF!</definedName>
    <definedName name="SheetsToFill" localSheetId="5">#REF!</definedName>
    <definedName name="SheetsToFill" localSheetId="4">#REF!</definedName>
    <definedName name="SheetsToFill" localSheetId="8">#REF!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TextRefCopyRangeCount" hidden="1">25</definedName>
    <definedName name="UnifiedAdditionalInfo_3" localSheetId="10">#REF!</definedName>
    <definedName name="UnifiedAdditionalInfo_3" localSheetId="0">#REF!</definedName>
    <definedName name="UnifiedAdditionalInfo_3" localSheetId="1">#REF!</definedName>
    <definedName name="UnifiedAdditionalInfo_3" localSheetId="2">#REF!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7">#REF!,#REF!,#REF!,#REF!</definedName>
    <definedName name="βα1" localSheetId="1">#REF!,#REF!,#REF!,#REF!</definedName>
    <definedName name="βα1" localSheetId="12">#REF!,#REF!,#REF!,#REF!</definedName>
    <definedName name="βα1" localSheetId="11">#REF!,#REF!,#REF!,#REF!</definedName>
    <definedName name="βα1" localSheetId="6">#REF!,#REF!,#REF!,#REF!</definedName>
    <definedName name="βα1" localSheetId="5">#REF!,#REF!,#REF!,#REF!</definedName>
    <definedName name="βα1" localSheetId="4">#REF!,#REF!,#REF!,#REF!</definedName>
    <definedName name="βα1" localSheetId="8">#REF!,#REF!,#REF!,#REF!</definedName>
    <definedName name="βα1">#REF!,#REF!,#REF!,#REF!</definedName>
    <definedName name="ΒΙΣ_Α.Ε." localSheetId="10">#REF!</definedName>
    <definedName name="ΒΙΣ_Α.Ε." localSheetId="7">#REF!</definedName>
    <definedName name="ΒΙΣ_Α.Ε." localSheetId="11">#REF!</definedName>
    <definedName name="ΒΙΣ_Α.Ε." localSheetId="6">#REF!</definedName>
    <definedName name="ΒΙΣ_Α.Ε." localSheetId="5">#REF!</definedName>
    <definedName name="ΒΙΣ_Α.Ε." localSheetId="8">#REF!</definedName>
    <definedName name="ΒΙΣ_Α.Ε.">#REF!</definedName>
    <definedName name="δδδ" localSheetId="0">'[1]00'!$D$17</definedName>
    <definedName name="δδδ" localSheetId="7">#REF!</definedName>
    <definedName name="δδδ" localSheetId="1">'[1]00'!$D$17</definedName>
    <definedName name="δδδ" localSheetId="2">'[1]00'!$D$17</definedName>
    <definedName name="δδδ" localSheetId="6">#REF!</definedName>
    <definedName name="δδδ" localSheetId="5">#REF!</definedName>
    <definedName name="δδδ" localSheetId="8">#REF!</definedName>
    <definedName name="δδδ">#REF!</definedName>
    <definedName name="Ε1163" localSheetId="10">#REF!</definedName>
    <definedName name="Ε1163" localSheetId="7">#REF!</definedName>
    <definedName name="Ε1163" localSheetId="11">#REF!</definedName>
    <definedName name="Ε1163" localSheetId="6">#REF!</definedName>
    <definedName name="Ε1163" localSheetId="5">#REF!</definedName>
    <definedName name="Ε1163" localSheetId="8">#REF!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εε">#REF!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1" l="1"/>
  <c r="H31" i="40" l="1"/>
  <c r="L31" i="40" l="1"/>
  <c r="K21" i="11"/>
  <c r="K20" i="11"/>
  <c r="K14" i="11"/>
  <c r="K13" i="11"/>
  <c r="K12" i="33" l="1"/>
  <c r="K25" i="33" l="1"/>
  <c r="K33" i="33" l="1"/>
  <c r="K74" i="40" l="1"/>
  <c r="J74" i="40"/>
  <c r="I74" i="40"/>
  <c r="H74" i="40"/>
  <c r="G74" i="40"/>
  <c r="K73" i="40"/>
  <c r="J73" i="40"/>
  <c r="I73" i="40"/>
  <c r="H73" i="40"/>
  <c r="G73" i="40"/>
  <c r="F73" i="40"/>
  <c r="K71" i="40"/>
  <c r="J71" i="40"/>
  <c r="I71" i="40"/>
  <c r="H71" i="40"/>
  <c r="G71" i="40"/>
  <c r="J76" i="40" l="1"/>
  <c r="I76" i="40"/>
  <c r="H76" i="40"/>
  <c r="G76" i="40"/>
  <c r="K76" i="40"/>
  <c r="E25" i="33" l="1"/>
  <c r="F25" i="33"/>
  <c r="G25" i="33"/>
  <c r="H25" i="33"/>
  <c r="I25" i="33"/>
  <c r="J25" i="33"/>
  <c r="D25" i="33"/>
  <c r="I39" i="30" l="1"/>
  <c r="I34" i="30"/>
  <c r="L32" i="40" l="1"/>
  <c r="J14" i="11"/>
  <c r="J13" i="11"/>
  <c r="L28" i="40" l="1"/>
  <c r="L29" i="40"/>
  <c r="J19" i="11"/>
  <c r="J21" i="11" l="1"/>
  <c r="J20" i="11"/>
  <c r="H23" i="30"/>
  <c r="G23" i="30"/>
  <c r="F23" i="30"/>
  <c r="E23" i="30"/>
  <c r="D23" i="30"/>
  <c r="I12" i="11" l="1"/>
  <c r="L30" i="40" l="1"/>
</calcChain>
</file>

<file path=xl/sharedStrings.xml><?xml version="1.0" encoding="utf-8"?>
<sst xmlns="http://schemas.openxmlformats.org/spreadsheetml/2006/main" count="559" uniqueCount="285">
  <si>
    <t>3Q 2022</t>
  </si>
  <si>
    <t>4Q 2022</t>
  </si>
  <si>
    <t>1Q 2023</t>
  </si>
  <si>
    <t>2Q 2023</t>
  </si>
  <si>
    <t>3Q 2023</t>
  </si>
  <si>
    <t>9M 2022</t>
  </si>
  <si>
    <t>FY 2022</t>
  </si>
  <si>
    <t>1H 2023</t>
  </si>
  <si>
    <t>9M 2023</t>
  </si>
  <si>
    <t>in EURm</t>
  </si>
  <si>
    <t>Securities</t>
  </si>
  <si>
    <t>Net Loans</t>
  </si>
  <si>
    <t>Other</t>
  </si>
  <si>
    <t>Deposits</t>
  </si>
  <si>
    <t>RWAs</t>
  </si>
  <si>
    <t>Net Interest Income/Commissions</t>
  </si>
  <si>
    <t>NII</t>
  </si>
  <si>
    <t>Loans</t>
  </si>
  <si>
    <t>Fixed Income Securities</t>
  </si>
  <si>
    <t>Interbank</t>
  </si>
  <si>
    <t>Convertible Bond</t>
  </si>
  <si>
    <t>Net Interest Income</t>
  </si>
  <si>
    <t>Large Corporates</t>
  </si>
  <si>
    <t>SMEs</t>
  </si>
  <si>
    <t>Mortgages</t>
  </si>
  <si>
    <t>Consumer/Credit Cards</t>
  </si>
  <si>
    <t>Commissions</t>
  </si>
  <si>
    <t>LGs</t>
  </si>
  <si>
    <t>Brokerage</t>
  </si>
  <si>
    <t>Mutual Funds</t>
  </si>
  <si>
    <t>Total Gross Loans per segment</t>
  </si>
  <si>
    <t>Large Corporates - Term</t>
  </si>
  <si>
    <t>Large Corporates - Revolving</t>
  </si>
  <si>
    <t>SMEs - Term</t>
  </si>
  <si>
    <t>SMEs - Revolving</t>
  </si>
  <si>
    <t>Loans Weighted Rates</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</si>
  <si>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</si>
  <si>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</si>
  <si>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</si>
  <si>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</si>
  <si>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</si>
  <si>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</si>
  <si>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</si>
  <si>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</si>
  <si>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</si>
  <si>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</si>
  <si>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</si>
  <si>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</si>
  <si>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</si>
  <si>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</si>
  <si>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</si>
  <si>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</si>
  <si>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</si>
  <si>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</si>
  <si>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</si>
  <si>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</si>
  <si>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01/01/22-30/09/22</t>
  </si>
  <si>
    <t>01/01/22-31/12/22</t>
  </si>
  <si>
    <t>01/01/23-31/03/23</t>
  </si>
  <si>
    <t>01/01/23-30/06/23</t>
  </si>
  <si>
    <t>01/01/23-30/09/23</t>
  </si>
  <si>
    <t>Disburshments</t>
  </si>
  <si>
    <t>Customer Funds</t>
  </si>
  <si>
    <t>Deposits per Type</t>
  </si>
  <si>
    <t>Sight &amp; Savings</t>
  </si>
  <si>
    <t xml:space="preserve">Time </t>
  </si>
  <si>
    <t>Deposits per Entity</t>
  </si>
  <si>
    <t>Individuals</t>
  </si>
  <si>
    <t>Business</t>
  </si>
  <si>
    <t>Deposits per Segment/Type</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</si>
  <si>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</si>
  <si>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</si>
  <si>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</si>
  <si>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</si>
  <si>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</si>
  <si>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</si>
  <si>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</si>
  <si>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</si>
  <si>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</si>
  <si>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</si>
  <si>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</si>
  <si>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</si>
  <si>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</si>
  <si>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</si>
  <si>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</si>
  <si>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Capital</t>
  </si>
  <si>
    <t>Total Capital Ratio</t>
  </si>
  <si>
    <t>Fully Loaded data</t>
  </si>
  <si>
    <t>Common Equity Tier I</t>
  </si>
  <si>
    <t>Total Regulatory Capital</t>
  </si>
  <si>
    <t>Risk Weighted Assets</t>
  </si>
  <si>
    <t>Common Equity Tier I ratio</t>
  </si>
  <si>
    <t>Phased In</t>
  </si>
  <si>
    <t>Credit</t>
  </si>
  <si>
    <t>Market</t>
  </si>
  <si>
    <t>Operational</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</si>
  <si>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</si>
  <si>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</si>
  <si>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</si>
  <si>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</si>
  <si>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</si>
  <si>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</si>
  <si>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</si>
  <si>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</si>
  <si>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</si>
  <si>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</si>
  <si>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</si>
  <si>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</si>
  <si>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</si>
  <si>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</si>
  <si>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</si>
  <si>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</si>
  <si>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</si>
  <si>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</si>
  <si>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</si>
  <si>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</si>
  <si>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</si>
  <si>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</si>
  <si>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</si>
  <si>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</si>
  <si>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</si>
  <si>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</si>
  <si>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</si>
  <si>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</si>
  <si>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</si>
  <si>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Group Balance Sheet</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</si>
  <si>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</si>
  <si>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</si>
  <si>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</si>
  <si>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</si>
  <si>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</si>
  <si>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</si>
  <si>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</si>
  <si>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</si>
  <si>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</si>
  <si>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Property, plant and equipment</t>
  </si>
  <si>
    <t>Intangible assets</t>
  </si>
  <si>
    <t>Right of use assets</t>
  </si>
  <si>
    <t>Deferred tax assets</t>
  </si>
  <si>
    <t>Current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</si>
  <si>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</si>
  <si>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</si>
  <si>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</si>
  <si>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</si>
  <si>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</si>
  <si>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</si>
  <si>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</si>
  <si>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</si>
  <si>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</si>
  <si>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</si>
  <si>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</si>
  <si>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</si>
  <si>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</si>
  <si>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</si>
  <si>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</si>
  <si>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</si>
  <si>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</si>
  <si>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</si>
  <si>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Convertible bond loan</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</si>
  <si>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</si>
  <si>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</si>
  <si>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</si>
  <si>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</si>
  <si>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</si>
  <si>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</si>
  <si>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</si>
  <si>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</si>
  <si>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</si>
  <si>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</si>
  <si>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</si>
  <si>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</si>
  <si>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</si>
  <si>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</si>
  <si>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</si>
  <si>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</si>
  <si>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</si>
  <si>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</si>
  <si>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</si>
  <si>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</si>
  <si>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</si>
  <si>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</si>
  <si>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</si>
  <si>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</si>
  <si>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</si>
  <si>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</si>
  <si>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</si>
  <si>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</si>
  <si>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</si>
  <si>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</si>
  <si>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</si>
  <si>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</si>
  <si>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</si>
  <si>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Number of shares post SCI</t>
  </si>
  <si>
    <t>BB</t>
  </si>
  <si>
    <t>BBs - Term</t>
  </si>
  <si>
    <t>BBs - Revolving</t>
  </si>
  <si>
    <t>Gross Business Loans per type</t>
  </si>
  <si>
    <t>Total</t>
  </si>
  <si>
    <t>n/a</t>
  </si>
  <si>
    <t>1Q 2024</t>
  </si>
  <si>
    <t>01/01/24-31/3/24</t>
  </si>
  <si>
    <t>Treasury stock</t>
  </si>
  <si>
    <t>POCI</t>
  </si>
  <si>
    <t>Corporate, Time</t>
  </si>
  <si>
    <t>Deposit rate</t>
  </si>
  <si>
    <t>Impairments</t>
  </si>
  <si>
    <t>2Q 2024</t>
  </si>
  <si>
    <t>1H 2024</t>
  </si>
  <si>
    <t>01/04/24-30/6/24</t>
  </si>
  <si>
    <t>KPIs</t>
  </si>
  <si>
    <t>Net Interest Margin</t>
  </si>
  <si>
    <t>Net Fee margin</t>
  </si>
  <si>
    <t>Cost to Income</t>
  </si>
  <si>
    <t>Cost to Core Income</t>
  </si>
  <si>
    <t>Cost of Risk</t>
  </si>
  <si>
    <t>RoA recurring</t>
  </si>
  <si>
    <t>CET1 FL</t>
  </si>
  <si>
    <t>Total Capital FL</t>
  </si>
  <si>
    <t>Eurosystem funding / Assets</t>
  </si>
  <si>
    <t>Loans to Deposits Ratio</t>
  </si>
  <si>
    <t>Liquidity Coverage Ratio</t>
  </si>
  <si>
    <t>Net Stable Funding Ratio</t>
  </si>
  <si>
    <t>Texas ratio</t>
  </si>
  <si>
    <t>llr</t>
  </si>
  <si>
    <t>TBV</t>
  </si>
  <si>
    <t>NPE</t>
  </si>
  <si>
    <t>YoY</t>
  </si>
  <si>
    <t>QoQ</t>
  </si>
  <si>
    <t>n/m</t>
  </si>
  <si>
    <t>Corporate, Demand</t>
  </si>
  <si>
    <t>Retail, Demand</t>
  </si>
  <si>
    <t>RoTE reported</t>
  </si>
  <si>
    <t>RoTE on a like for like basis</t>
  </si>
  <si>
    <t>Capital figures include profit for the period and dividend accruals</t>
  </si>
  <si>
    <t>Credit Expansion</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</si>
  <si>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</si>
  <si>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</si>
  <si>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</si>
  <si>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</si>
  <si>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</si>
  <si>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</si>
  <si>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</si>
  <si>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</si>
  <si>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</si>
  <si>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</si>
  <si>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</si>
  <si>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</si>
  <si>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</si>
  <si>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</si>
  <si>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</si>
  <si>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</si>
  <si>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</si>
  <si>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</si>
  <si>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</si>
  <si>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</si>
  <si>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</si>
  <si>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</si>
  <si>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</si>
  <si>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</si>
  <si>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</si>
  <si>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</si>
  <si>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</si>
  <si>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</si>
  <si>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</si>
  <si>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</si>
  <si>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</si>
  <si>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Contents</t>
  </si>
  <si>
    <t>1. Dashboard</t>
  </si>
  <si>
    <t>2. KPIs</t>
  </si>
  <si>
    <t>3. Balance Sheet</t>
  </si>
  <si>
    <t>4. Income Statement</t>
  </si>
  <si>
    <t>5. NII-Fees</t>
  </si>
  <si>
    <t>6. Loan Book</t>
  </si>
  <si>
    <t>7. Customer Funds</t>
  </si>
  <si>
    <t>8. Securities</t>
  </si>
  <si>
    <t>9. Capital</t>
  </si>
  <si>
    <t>Investor Relations</t>
  </si>
  <si>
    <t>investors@optimabank.gr</t>
  </si>
  <si>
    <t>10. Asset Quality</t>
  </si>
  <si>
    <t>11. IFRS 9 stages</t>
  </si>
  <si>
    <t>12. Glossary</t>
  </si>
  <si>
    <t>1H 2024 Results</t>
  </si>
  <si>
    <t>Net Fee Income</t>
  </si>
  <si>
    <t>TE (€mn) including SCI</t>
  </si>
  <si>
    <t>Tangible Equity (€mn)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</si>
</sst>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_-;\-* #,##0.000_-;_-* &quot;-&quot;??_-;_-@_-"/>
    <numFmt numFmtId="174" formatCode="_-* #,##0.0\ _€_-;\-* #,##0.0\ _€_-;_-* &quot;-&quot;??\ _€_-;_-@_-"/>
    <numFmt numFmtId="175" formatCode="_-* #,##0.000000_-;\-* #,##0.000000_-;_-* &quot;-&quot;??_-;_-@_-"/>
    <numFmt numFmtId="176" formatCode="0.0000%"/>
    <numFmt numFmtId="177" formatCode="0.00000000000000%"/>
    <numFmt numFmtId="178" formatCode="0.0000"/>
    <numFmt numFmtId="179" formatCode="#,##0.000000_ ;[Red]\-#,##0.000000\ "/>
    <numFmt numFmtId="180" formatCode="#,##0.00_ ;[Red]\-#,##0.00\ "/>
    <numFmt numFmtId="181" formatCode="_-* #,##0.00\ _€_-;\-* #,##0.00\ _€_-;_-* &quot;-&quot;?\ _€_-;_-@_-"/>
    <numFmt numFmtId="182" formatCode="_-* #,##0.0000\ _€_-;\-* #,##0.0000\ _€_-;_-* &quot;-&quot;??\ _€_-;_-@_-"/>
  </numFmts>
  <fonts count="46">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sz val="11"/>
      <color rgb="FF2F0037"/>
      <name val="Calibri"/>
      <family val="2"/>
      <charset val="161"/>
      <scheme val="minor"/>
    </font>
    <font>
      <b/>
      <sz val="11"/>
      <color rgb="FF2F0037"/>
      <name val="Calibri"/>
      <family val="2"/>
      <charset val="161"/>
      <scheme val="minor"/>
    </font>
    <font>
      <u/>
      <sz val="11"/>
      <color theme="10"/>
      <name val="Calibri"/>
      <family val="2"/>
      <charset val="161"/>
      <scheme val="minor"/>
    </font>
    <font>
      <b/>
      <sz val="11"/>
      <color rgb="FFFF7D00"/>
      <name val="Calibri"/>
      <family val="2"/>
      <charset val="161"/>
      <scheme val="minor"/>
    </font>
    <font>
      <sz val="10"/>
      <color theme="1"/>
      <name val="Calibri"/>
      <family val="2"/>
      <charset val="161"/>
      <scheme val="minor"/>
    </font>
    <font>
      <b/>
      <sz val="10"/>
      <color theme="0"/>
      <name val="Calibri"/>
      <family val="2"/>
      <charset val="161"/>
      <scheme val="minor"/>
    </font>
    <font>
      <b/>
      <sz val="10"/>
      <color rgb="FF2F0037"/>
      <name val="Calibri"/>
      <family val="2"/>
      <charset val="161"/>
      <scheme val="minor"/>
    </font>
    <font>
      <sz val="10"/>
      <color rgb="FF2F0037"/>
      <name val="Calibri"/>
      <family val="2"/>
      <charset val="161"/>
      <scheme val="minor"/>
    </font>
    <font>
      <i/>
      <sz val="10"/>
      <color rgb="FF2F0037"/>
      <name val="Calibri"/>
      <family val="2"/>
      <charset val="161"/>
      <scheme val="minor"/>
    </font>
    <font>
      <sz val="9"/>
      <color theme="1"/>
      <name val="Calibri"/>
      <family val="2"/>
      <charset val="161"/>
      <scheme val="minor"/>
    </font>
    <font>
      <b/>
      <sz val="9"/>
      <color theme="1"/>
      <name val="Calibri"/>
      <family val="2"/>
      <charset val="161"/>
      <scheme val="minor"/>
    </font>
    <font>
      <i/>
      <sz val="8"/>
      <color rgb="FF2F0037"/>
      <name val="Calibri"/>
      <family val="2"/>
      <charset val="161"/>
      <scheme val="minor"/>
    </font>
    <font>
      <b/>
      <sz val="10"/>
      <color theme="1"/>
      <name val="Calibri"/>
      <family val="2"/>
      <charset val="161"/>
      <scheme val="minor"/>
    </font>
    <font>
      <b/>
      <sz val="8"/>
      <color rgb="FF2F0037"/>
      <name val="Calibri"/>
      <family val="2"/>
      <charset val="161"/>
      <scheme val="minor"/>
    </font>
    <font>
      <b/>
      <sz val="18"/>
      <color rgb="FF36174D"/>
      <name val="Calibri"/>
      <family val="2"/>
      <charset val="161"/>
      <scheme val="minor"/>
    </font>
    <font>
      <sz val="11"/>
      <color rgb="FFFFC000"/>
      <name val="Calibri"/>
      <family val="2"/>
      <charset val="161"/>
      <scheme val="minor"/>
    </font>
    <font>
      <b/>
      <sz val="10"/>
      <color rgb="FF36174D"/>
      <name val="Calibri"/>
      <family val="2"/>
      <charset val="161"/>
      <scheme val="minor"/>
    </font>
    <font>
      <sz val="11"/>
      <color rgb="FFFF0000"/>
      <name val="Calibri"/>
      <family val="2"/>
      <charset val="161"/>
      <scheme val="minor"/>
    </font>
    <font>
      <b/>
      <sz val="11"/>
      <color rgb="FFFF0000"/>
      <name val="Calibri"/>
      <family val="2"/>
      <charset val="161"/>
      <scheme val="minor"/>
    </font>
    <font>
      <i/>
      <sz val="11"/>
      <color theme="1"/>
      <name val="Calibri"/>
      <family val="2"/>
      <charset val="161"/>
      <scheme val="minor"/>
    </font>
    <font>
      <i/>
      <sz val="11"/>
      <color rgb="FF2F0037"/>
      <name val="Calibri"/>
      <family val="2"/>
      <charset val="161"/>
      <scheme val="minor"/>
    </font>
    <font>
      <u/>
      <sz val="10"/>
      <color theme="10"/>
      <name val="Arial"/>
      <family val="2"/>
      <charset val="161"/>
    </font>
    <font>
      <u/>
      <sz val="12"/>
      <color theme="10"/>
      <name val="Calibri"/>
      <family val="2"/>
      <charset val="161"/>
      <scheme val="minor"/>
    </font>
    <font>
      <b/>
      <sz val="11"/>
      <color theme="1"/>
      <name val="Helvetica neue"/>
      <charset val="161"/>
    </font>
    <font>
      <sz val="11"/>
      <color theme="1"/>
      <name val="Helvetica neue"/>
      <charset val="161"/>
    </font>
    <font>
      <sz val="10"/>
      <color rgb="FF2F0037"/>
      <name val="Helvetica neue"/>
      <charset val="161"/>
    </font>
    <font>
      <sz val="10"/>
      <color theme="1"/>
      <name val="Helvetica neue"/>
      <charset val="161"/>
    </font>
    <font>
      <b/>
      <sz val="10"/>
      <color rgb="FF2F0037"/>
      <name val="Helvetica neue"/>
      <charset val="161"/>
    </font>
    <font>
      <b/>
      <sz val="10"/>
      <color theme="1"/>
      <name val="Helvetica neue"/>
      <charset val="161"/>
    </font>
    <font>
      <u/>
      <sz val="16"/>
      <color theme="10"/>
      <name val="Calibri"/>
      <family val="2"/>
      <charset val="161"/>
      <scheme val="minor"/>
    </font>
    <font>
      <b/>
      <sz val="11"/>
      <color theme="0"/>
      <name val="Calibri"/>
      <family val="2"/>
      <charset val="161"/>
      <scheme val="minor"/>
    </font>
    <font>
      <i/>
      <sz val="7"/>
      <color rgb="FF2F0037"/>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u/>
      <sz val="11"/>
      <color theme="5"/>
      <name val="Calibri"/>
      <family val="2"/>
      <charset val="161"/>
      <scheme val="minor"/>
    </font>
  </fonts>
  <fills count="8">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theme="5" tint="0.79998168889431442"/>
        <bgColor indexed="64"/>
      </patternFill>
    </fill>
    <fill>
      <patternFill patternType="solid">
        <fgColor rgb="FFFF7D00"/>
        <bgColor indexed="64"/>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bottom/>
      <diagonal/>
    </border>
    <border>
      <left/>
      <right/>
      <top/>
      <bottom style="medium">
        <color theme="5"/>
      </bottom>
      <diagonal/>
    </border>
  </borders>
  <cellStyleXfs count="13">
    <xf numFmtId="0" fontId="0" fillId="0" borderId="0"/>
    <xf numFmtId="0" fontId="6" fillId="0" borderId="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1" fillId="0" borderId="0"/>
    <xf numFmtId="9" fontId="6" fillId="0" borderId="0" applyFont="0" applyFill="0" applyBorder="0" applyAlignment="0" applyProtection="0"/>
    <xf numFmtId="0" fontId="6" fillId="0" borderId="0"/>
  </cellStyleXfs>
  <cellXfs count="309">
    <xf numFmtId="0" fontId="0" fillId="0" borderId="0" xfId="0"/>
    <xf numFmtId="0" fontId="0" fillId="2" borderId="0" xfId="0" applyFill="1"/>
    <xf numFmtId="0" fontId="3" fillId="3" borderId="0" xfId="0" applyFont="1" applyFill="1" applyAlignment="1">
      <alignment vertical="center"/>
    </xf>
    <xf numFmtId="0" fontId="4" fillId="4" borderId="0" xfId="0" applyFont="1" applyFill="1"/>
    <xf numFmtId="0" fontId="5" fillId="4" borderId="0" xfId="0" applyFont="1" applyFill="1" applyAlignment="1">
      <alignment horizontal="right"/>
    </xf>
    <xf numFmtId="0" fontId="5" fillId="4" borderId="1" xfId="0" applyFont="1" applyFill="1" applyBorder="1" applyAlignment="1">
      <alignment horizontal="right"/>
    </xf>
    <xf numFmtId="164" fontId="7" fillId="2" borderId="0" xfId="1" applyNumberFormat="1" applyFont="1" applyFill="1" applyAlignment="1">
      <alignment horizontal="left" vertical="center" wrapText="1"/>
    </xf>
    <xf numFmtId="166" fontId="7" fillId="2" borderId="0" xfId="1" applyNumberFormat="1" applyFont="1" applyFill="1" applyAlignment="1">
      <alignment horizontal="right" vertical="center" wrapText="1"/>
    </xf>
    <xf numFmtId="0" fontId="11" fillId="2" borderId="0" xfId="0" applyFont="1" applyFill="1"/>
    <xf numFmtId="169" fontId="0" fillId="2" borderId="0" xfId="0" applyNumberFormat="1" applyFill="1" applyAlignment="1">
      <alignment horizontal="right"/>
    </xf>
    <xf numFmtId="0" fontId="3" fillId="3" borderId="0" xfId="0" applyFont="1" applyFill="1"/>
    <xf numFmtId="169" fontId="3" fillId="3" borderId="0" xfId="0" applyNumberFormat="1" applyFont="1" applyFill="1" applyAlignment="1">
      <alignment horizontal="right"/>
    </xf>
    <xf numFmtId="0" fontId="5" fillId="4" borderId="0" xfId="0" applyFont="1" applyFill="1"/>
    <xf numFmtId="169" fontId="5" fillId="4" borderId="0" xfId="0" applyNumberFormat="1" applyFont="1" applyFill="1" applyAlignment="1">
      <alignment horizontal="right"/>
    </xf>
    <xf numFmtId="0" fontId="12" fillId="2" borderId="0" xfId="0" applyFont="1" applyFill="1"/>
    <xf numFmtId="169" fontId="12" fillId="2" borderId="0" xfId="0" applyNumberFormat="1" applyFont="1" applyFill="1" applyAlignment="1">
      <alignment horizontal="right"/>
    </xf>
    <xf numFmtId="169" fontId="11" fillId="2" borderId="0" xfId="0" applyNumberFormat="1" applyFont="1" applyFill="1" applyAlignment="1">
      <alignment horizontal="right"/>
    </xf>
    <xf numFmtId="169" fontId="11" fillId="2" borderId="2" xfId="0" applyNumberFormat="1" applyFont="1" applyFill="1" applyBorder="1" applyAlignment="1">
      <alignment horizontal="right"/>
    </xf>
    <xf numFmtId="164" fontId="13" fillId="5" borderId="0" xfId="1" applyNumberFormat="1" applyFont="1" applyFill="1" applyAlignment="1">
      <alignment horizontal="left" wrapText="1"/>
    </xf>
    <xf numFmtId="169" fontId="13" fillId="5" borderId="0" xfId="1" applyNumberFormat="1" applyFont="1" applyFill="1" applyAlignment="1">
      <alignment horizontal="right" wrapText="1"/>
    </xf>
    <xf numFmtId="169" fontId="11" fillId="5" borderId="0" xfId="0" applyNumberFormat="1" applyFont="1" applyFill="1" applyAlignment="1">
      <alignment horizontal="right"/>
    </xf>
    <xf numFmtId="169" fontId="11" fillId="5" borderId="2" xfId="0" applyNumberFormat="1" applyFont="1" applyFill="1" applyBorder="1" applyAlignment="1">
      <alignment horizontal="right"/>
    </xf>
    <xf numFmtId="164" fontId="14" fillId="2" borderId="0" xfId="1" applyNumberFormat="1" applyFont="1" applyFill="1" applyAlignment="1">
      <alignment horizontal="left" wrapText="1"/>
    </xf>
    <xf numFmtId="169" fontId="14" fillId="2" borderId="0" xfId="1" applyNumberFormat="1" applyFont="1" applyFill="1" applyAlignment="1">
      <alignment horizontal="right" wrapText="1"/>
    </xf>
    <xf numFmtId="164" fontId="13" fillId="2" borderId="0" xfId="1" applyNumberFormat="1" applyFont="1" applyFill="1" applyAlignment="1">
      <alignment horizontal="left" wrapText="1"/>
    </xf>
    <xf numFmtId="164" fontId="15" fillId="2" borderId="0" xfId="1" applyNumberFormat="1" applyFont="1" applyFill="1" applyAlignment="1">
      <alignment horizontal="left" wrapText="1"/>
    </xf>
    <xf numFmtId="169" fontId="15" fillId="2" borderId="0" xfId="1" applyNumberFormat="1" applyFont="1" applyFill="1" applyAlignment="1">
      <alignment horizontal="right" wrapText="1"/>
    </xf>
    <xf numFmtId="169" fontId="18" fillId="2" borderId="0" xfId="1" applyNumberFormat="1" applyFont="1" applyFill="1" applyAlignment="1">
      <alignment horizontal="right" wrapText="1"/>
    </xf>
    <xf numFmtId="0" fontId="0" fillId="4" borderId="0" xfId="0" applyFill="1"/>
    <xf numFmtId="0" fontId="19" fillId="2" borderId="0" xfId="0" applyFont="1" applyFill="1"/>
    <xf numFmtId="0" fontId="2" fillId="2" borderId="0" xfId="0" applyFont="1" applyFill="1"/>
    <xf numFmtId="170" fontId="11" fillId="2" borderId="0" xfId="0" applyNumberFormat="1" applyFont="1" applyFill="1"/>
    <xf numFmtId="170" fontId="19" fillId="5" borderId="0" xfId="0" applyNumberFormat="1" applyFont="1" applyFill="1"/>
    <xf numFmtId="165" fontId="11" fillId="5" borderId="0" xfId="0" applyNumberFormat="1" applyFont="1" applyFill="1"/>
    <xf numFmtId="170" fontId="0" fillId="2" borderId="0" xfId="0" applyNumberFormat="1" applyFill="1"/>
    <xf numFmtId="169" fontId="0" fillId="2" borderId="0" xfId="0" applyNumberFormat="1" applyFill="1"/>
    <xf numFmtId="0" fontId="0" fillId="2" borderId="0" xfId="0" applyFill="1" applyAlignment="1">
      <alignment horizontal="right"/>
    </xf>
    <xf numFmtId="0" fontId="3" fillId="3" borderId="0" xfId="0" applyFont="1" applyFill="1" applyAlignment="1">
      <alignment horizontal="right"/>
    </xf>
    <xf numFmtId="0" fontId="3" fillId="3" borderId="4" xfId="0" applyFont="1" applyFill="1" applyBorder="1"/>
    <xf numFmtId="0" fontId="3" fillId="3" borderId="4" xfId="0" applyFont="1" applyFill="1" applyBorder="1" applyAlignment="1">
      <alignment horizontal="right"/>
    </xf>
    <xf numFmtId="0" fontId="11" fillId="2" borderId="0" xfId="0" applyFont="1" applyFill="1" applyAlignment="1">
      <alignment horizontal="right"/>
    </xf>
    <xf numFmtId="167" fontId="13" fillId="5" borderId="0" xfId="3" applyNumberFormat="1" applyFont="1" applyFill="1" applyAlignment="1">
      <alignment horizontal="right" wrapText="1"/>
    </xf>
    <xf numFmtId="167" fontId="19" fillId="5" borderId="0" xfId="3" applyNumberFormat="1" applyFont="1" applyFill="1" applyAlignment="1">
      <alignment horizontal="right"/>
    </xf>
    <xf numFmtId="169" fontId="19" fillId="5" borderId="0" xfId="0" applyNumberFormat="1" applyFont="1" applyFill="1" applyAlignment="1">
      <alignment horizontal="right"/>
    </xf>
    <xf numFmtId="10" fontId="19" fillId="5" borderId="0" xfId="4" applyNumberFormat="1" applyFont="1" applyFill="1" applyAlignment="1">
      <alignment horizontal="right"/>
    </xf>
    <xf numFmtId="164" fontId="14" fillId="2" borderId="0" xfId="1" applyNumberFormat="1" applyFont="1" applyFill="1" applyAlignment="1">
      <alignment horizontal="left"/>
    </xf>
    <xf numFmtId="169" fontId="0" fillId="2" borderId="2" xfId="0" applyNumberFormat="1" applyFill="1" applyBorder="1" applyAlignment="1">
      <alignment horizontal="right"/>
    </xf>
    <xf numFmtId="10" fontId="14" fillId="2" borderId="0" xfId="4" applyNumberFormat="1" applyFont="1" applyFill="1" applyAlignment="1">
      <alignment horizontal="right" wrapText="1"/>
    </xf>
    <xf numFmtId="10" fontId="11" fillId="2" borderId="0" xfId="4" applyNumberFormat="1" applyFont="1" applyFill="1" applyAlignment="1">
      <alignment horizontal="right"/>
    </xf>
    <xf numFmtId="169" fontId="20" fillId="5" borderId="0" xfId="1" applyNumberFormat="1" applyFont="1" applyFill="1" applyAlignment="1">
      <alignment horizontal="right" wrapText="1"/>
    </xf>
    <xf numFmtId="0" fontId="21" fillId="3" borderId="0" xfId="0" applyFont="1" applyFill="1" applyAlignment="1">
      <alignment vertical="center"/>
    </xf>
    <xf numFmtId="0" fontId="5" fillId="4" borderId="0" xfId="0" applyFont="1" applyFill="1" applyAlignment="1">
      <alignment horizontal="center"/>
    </xf>
    <xf numFmtId="164" fontId="13" fillId="5" borderId="0" xfId="1" applyNumberFormat="1" applyFont="1" applyFill="1" applyAlignment="1">
      <alignment horizontal="left" vertical="center" wrapText="1"/>
    </xf>
    <xf numFmtId="3" fontId="13" fillId="5" borderId="0" xfId="1" applyNumberFormat="1" applyFont="1" applyFill="1" applyAlignment="1">
      <alignment horizontal="center" vertical="center" wrapText="1"/>
    </xf>
    <xf numFmtId="3" fontId="19" fillId="5" borderId="0" xfId="0" applyNumberFormat="1" applyFont="1" applyFill="1" applyAlignment="1">
      <alignment horizontal="center" vertical="center"/>
    </xf>
    <xf numFmtId="164" fontId="14" fillId="2" borderId="0" xfId="1" applyNumberFormat="1" applyFont="1" applyFill="1" applyAlignment="1">
      <alignment horizontal="left" vertical="center" wrapText="1" indent="1"/>
    </xf>
    <xf numFmtId="3" fontId="14" fillId="2" borderId="0" xfId="1" applyNumberFormat="1" applyFont="1" applyFill="1" applyAlignment="1">
      <alignment horizontal="center" vertical="center" wrapText="1"/>
    </xf>
    <xf numFmtId="3" fontId="11" fillId="2" borderId="0" xfId="0" applyNumberFormat="1" applyFont="1" applyFill="1" applyAlignment="1">
      <alignment horizontal="center"/>
    </xf>
    <xf numFmtId="3" fontId="14" fillId="2" borderId="0" xfId="1" applyNumberFormat="1" applyFont="1" applyFill="1" applyAlignment="1">
      <alignment horizontal="left" vertical="center" wrapText="1" indent="1"/>
    </xf>
    <xf numFmtId="3" fontId="11" fillId="2" borderId="0" xfId="0" applyNumberFormat="1" applyFont="1" applyFill="1"/>
    <xf numFmtId="3" fontId="14" fillId="2" borderId="0" xfId="1" applyNumberFormat="1" applyFont="1" applyFill="1" applyAlignment="1">
      <alignment horizontal="left" vertical="center" wrapText="1"/>
    </xf>
    <xf numFmtId="3" fontId="0" fillId="2" borderId="0" xfId="0" applyNumberFormat="1" applyFill="1" applyAlignment="1">
      <alignment horizontal="center"/>
    </xf>
    <xf numFmtId="3" fontId="15" fillId="2" borderId="0" xfId="1" applyNumberFormat="1" applyFont="1" applyFill="1" applyAlignment="1">
      <alignment horizontal="left" vertical="center" wrapText="1" indent="1"/>
    </xf>
    <xf numFmtId="164" fontId="14" fillId="2" borderId="0" xfId="1" applyNumberFormat="1" applyFont="1" applyFill="1" applyAlignment="1">
      <alignment horizontal="left" vertical="center" wrapText="1"/>
    </xf>
    <xf numFmtId="164" fontId="13" fillId="2" borderId="0" xfId="1" applyNumberFormat="1" applyFont="1" applyFill="1" applyAlignment="1">
      <alignment horizontal="left" vertical="center" wrapText="1"/>
    </xf>
    <xf numFmtId="0" fontId="22" fillId="2" borderId="0" xfId="0" applyFont="1" applyFill="1"/>
    <xf numFmtId="0" fontId="21" fillId="3" borderId="0" xfId="0" applyFont="1" applyFill="1"/>
    <xf numFmtId="164" fontId="13" fillId="5" borderId="0" xfId="1" applyNumberFormat="1" applyFont="1" applyFill="1" applyAlignment="1">
      <alignment horizontal="right" vertical="center" wrapText="1"/>
    </xf>
    <xf numFmtId="0" fontId="11" fillId="5" borderId="0" xfId="0" applyFont="1" applyFill="1" applyAlignment="1">
      <alignment horizontal="right" vertical="center"/>
    </xf>
    <xf numFmtId="4" fontId="14" fillId="2" borderId="0" xfId="1" applyNumberFormat="1" applyFont="1" applyFill="1" applyAlignment="1">
      <alignment horizontal="right" vertical="center" wrapText="1"/>
    </xf>
    <xf numFmtId="0" fontId="9" fillId="2" borderId="0" xfId="6" applyFill="1"/>
    <xf numFmtId="3" fontId="11" fillId="2" borderId="0" xfId="0" applyNumberFormat="1" applyFont="1" applyFill="1" applyAlignment="1">
      <alignment horizontal="center" vertical="center"/>
    </xf>
    <xf numFmtId="167" fontId="19" fillId="5" borderId="0" xfId="3" applyNumberFormat="1" applyFont="1" applyFill="1" applyBorder="1" applyAlignment="1">
      <alignment horizontal="right"/>
    </xf>
    <xf numFmtId="167" fontId="11" fillId="2" borderId="0" xfId="3" applyNumberFormat="1" applyFont="1" applyFill="1" applyBorder="1" applyAlignment="1">
      <alignment horizontal="right"/>
    </xf>
    <xf numFmtId="10" fontId="19" fillId="5" borderId="0" xfId="4" applyNumberFormat="1" applyFont="1" applyFill="1" applyBorder="1" applyAlignment="1">
      <alignment horizontal="right"/>
    </xf>
    <xf numFmtId="10" fontId="11" fillId="2" borderId="0" xfId="4" applyNumberFormat="1" applyFont="1" applyFill="1" applyBorder="1" applyAlignment="1">
      <alignment horizontal="right"/>
    </xf>
    <xf numFmtId="169" fontId="5" fillId="4" borderId="1" xfId="0" applyNumberFormat="1" applyFont="1" applyFill="1" applyBorder="1" applyAlignment="1">
      <alignment horizontal="right"/>
    </xf>
    <xf numFmtId="169" fontId="14" fillId="2" borderId="2" xfId="1" applyNumberFormat="1" applyFont="1" applyFill="1" applyBorder="1" applyAlignment="1">
      <alignment horizontal="right" wrapText="1"/>
    </xf>
    <xf numFmtId="169" fontId="16" fillId="2" borderId="2" xfId="0" applyNumberFormat="1" applyFont="1" applyFill="1" applyBorder="1"/>
    <xf numFmtId="0" fontId="11" fillId="5" borderId="2" xfId="0" applyFont="1" applyFill="1" applyBorder="1" applyAlignment="1">
      <alignment horizontal="right" vertical="center"/>
    </xf>
    <xf numFmtId="4" fontId="14" fillId="2" borderId="2" xfId="1" applyNumberFormat="1" applyFont="1" applyFill="1" applyBorder="1" applyAlignment="1">
      <alignment horizontal="right" vertical="center" wrapText="1"/>
    </xf>
    <xf numFmtId="4" fontId="14" fillId="2" borderId="3" xfId="1" applyNumberFormat="1" applyFont="1" applyFill="1" applyBorder="1" applyAlignment="1">
      <alignment horizontal="right" vertical="center" wrapText="1"/>
    </xf>
    <xf numFmtId="0" fontId="11" fillId="5" borderId="0" xfId="0" applyFont="1" applyFill="1"/>
    <xf numFmtId="0" fontId="23" fillId="3" borderId="0" xfId="0" applyFont="1" applyFill="1" applyAlignment="1">
      <alignment vertical="center"/>
    </xf>
    <xf numFmtId="0" fontId="5" fillId="3" borderId="0" xfId="0" applyFont="1" applyFill="1" applyAlignment="1">
      <alignment vertical="center"/>
    </xf>
    <xf numFmtId="10" fontId="11" fillId="2" borderId="0" xfId="8" applyNumberFormat="1" applyFont="1" applyFill="1"/>
    <xf numFmtId="43" fontId="11" fillId="2" borderId="0" xfId="7" applyFont="1" applyFill="1"/>
    <xf numFmtId="43" fontId="11" fillId="2" borderId="0" xfId="7" applyFont="1" applyFill="1" applyBorder="1"/>
    <xf numFmtId="43" fontId="23" fillId="3" borderId="0" xfId="7" applyFont="1" applyFill="1" applyAlignment="1">
      <alignment vertical="center"/>
    </xf>
    <xf numFmtId="43" fontId="5" fillId="3" borderId="0" xfId="7" applyFont="1" applyFill="1" applyAlignment="1">
      <alignment vertical="center"/>
    </xf>
    <xf numFmtId="43" fontId="4" fillId="4" borderId="0" xfId="7" applyFont="1" applyFill="1"/>
    <xf numFmtId="43" fontId="5" fillId="4" borderId="0" xfId="7" applyFont="1" applyFill="1" applyAlignment="1">
      <alignment horizontal="right"/>
    </xf>
    <xf numFmtId="43" fontId="5" fillId="4" borderId="0" xfId="7" applyFont="1" applyFill="1" applyBorder="1" applyAlignment="1">
      <alignment horizontal="right"/>
    </xf>
    <xf numFmtId="43" fontId="13" fillId="5" borderId="0" xfId="7" applyFont="1" applyFill="1" applyAlignment="1">
      <alignment horizontal="left" vertical="center" wrapText="1"/>
    </xf>
    <xf numFmtId="43" fontId="11" fillId="5" borderId="0" xfId="7" applyFont="1" applyFill="1"/>
    <xf numFmtId="43" fontId="11" fillId="5" borderId="0" xfId="7" applyFont="1" applyFill="1" applyBorder="1"/>
    <xf numFmtId="43" fontId="14" fillId="2" borderId="0" xfId="7" applyFont="1" applyFill="1" applyAlignment="1">
      <alignment horizontal="left" vertical="center" wrapText="1" indent="1"/>
    </xf>
    <xf numFmtId="43" fontId="13" fillId="2" borderId="0" xfId="7" applyFont="1" applyFill="1" applyAlignment="1">
      <alignment horizontal="left" vertical="center" wrapText="1"/>
    </xf>
    <xf numFmtId="0" fontId="3" fillId="4" borderId="0" xfId="0" applyFont="1" applyFill="1"/>
    <xf numFmtId="0" fontId="25" fillId="2" borderId="0" xfId="0" applyFont="1" applyFill="1"/>
    <xf numFmtId="166" fontId="0" fillId="2" borderId="0" xfId="0" applyNumberFormat="1" applyFill="1"/>
    <xf numFmtId="0" fontId="3" fillId="3" borderId="0" xfId="0" applyFont="1" applyFill="1" applyAlignment="1">
      <alignment horizontal="left" vertical="center"/>
    </xf>
    <xf numFmtId="171" fontId="7" fillId="2" borderId="0" xfId="7" applyNumberFormat="1" applyFont="1" applyFill="1" applyAlignment="1">
      <alignment horizontal="center" vertical="center" wrapText="1"/>
    </xf>
    <xf numFmtId="171" fontId="0" fillId="2" borderId="0" xfId="7" applyNumberFormat="1" applyFont="1" applyFill="1" applyAlignment="1">
      <alignment horizontal="center" vertical="center"/>
    </xf>
    <xf numFmtId="164" fontId="27" fillId="2" borderId="0" xfId="1" applyNumberFormat="1" applyFont="1" applyFill="1" applyAlignment="1">
      <alignment horizontal="left" vertical="center" wrapText="1" indent="1"/>
    </xf>
    <xf numFmtId="171" fontId="27" fillId="2" borderId="0" xfId="7" applyNumberFormat="1" applyFont="1" applyFill="1" applyAlignment="1">
      <alignment horizontal="center" vertical="center" wrapText="1"/>
    </xf>
    <xf numFmtId="171" fontId="26" fillId="2" borderId="0" xfId="7" applyNumberFormat="1" applyFont="1" applyFill="1" applyAlignment="1">
      <alignment horizontal="center" vertical="center"/>
    </xf>
    <xf numFmtId="43" fontId="0" fillId="2" borderId="0" xfId="7" applyFont="1" applyFill="1"/>
    <xf numFmtId="167" fontId="0" fillId="2" borderId="0" xfId="7" applyNumberFormat="1" applyFont="1" applyFill="1"/>
    <xf numFmtId="171" fontId="0" fillId="2" borderId="0" xfId="0" applyNumberFormat="1" applyFill="1"/>
    <xf numFmtId="2" fontId="0" fillId="2" borderId="0" xfId="0" applyNumberFormat="1" applyFill="1"/>
    <xf numFmtId="9" fontId="2" fillId="2" borderId="0" xfId="8" applyFont="1" applyFill="1"/>
    <xf numFmtId="9" fontId="0" fillId="2" borderId="0" xfId="8" applyFont="1" applyFill="1" applyAlignment="1">
      <alignment horizontal="right"/>
    </xf>
    <xf numFmtId="0" fontId="23" fillId="3" borderId="0" xfId="0" applyFont="1" applyFill="1" applyAlignment="1">
      <alignment horizontal="right" vertical="center"/>
    </xf>
    <xf numFmtId="2" fontId="11" fillId="2" borderId="0" xfId="0" applyNumberFormat="1" applyFont="1" applyFill="1"/>
    <xf numFmtId="164" fontId="14" fillId="2" borderId="0" xfId="1" applyNumberFormat="1" applyFont="1" applyFill="1" applyAlignment="1">
      <alignment horizontal="right" vertical="center" wrapText="1"/>
    </xf>
    <xf numFmtId="10" fontId="11" fillId="2" borderId="0" xfId="8" applyNumberFormat="1" applyFont="1" applyFill="1" applyAlignment="1">
      <alignment horizontal="right"/>
    </xf>
    <xf numFmtId="165" fontId="11" fillId="2" borderId="0" xfId="8" applyNumberFormat="1" applyFont="1" applyFill="1"/>
    <xf numFmtId="171" fontId="11" fillId="2" borderId="0" xfId="7" applyNumberFormat="1" applyFont="1" applyFill="1"/>
    <xf numFmtId="171" fontId="11" fillId="2" borderId="0" xfId="7" applyNumberFormat="1" applyFont="1" applyFill="1" applyBorder="1"/>
    <xf numFmtId="171" fontId="11" fillId="5" borderId="0" xfId="7" applyNumberFormat="1" applyFont="1" applyFill="1"/>
    <xf numFmtId="171" fontId="11" fillId="5" borderId="0" xfId="7" applyNumberFormat="1" applyFont="1" applyFill="1" applyBorder="1"/>
    <xf numFmtId="165" fontId="11" fillId="2" borderId="0" xfId="8" applyNumberFormat="1" applyFont="1" applyFill="1" applyBorder="1"/>
    <xf numFmtId="3" fontId="11" fillId="2" borderId="0" xfId="0" applyNumberFormat="1" applyFont="1" applyFill="1" applyAlignment="1">
      <alignment horizontal="right"/>
    </xf>
    <xf numFmtId="166" fontId="14" fillId="2" borderId="0" xfId="7" applyNumberFormat="1" applyFont="1" applyFill="1" applyAlignment="1">
      <alignment horizontal="right" vertical="center" wrapText="1"/>
    </xf>
    <xf numFmtId="166" fontId="13" fillId="5" borderId="0" xfId="1" applyNumberFormat="1" applyFont="1" applyFill="1" applyAlignment="1">
      <alignment horizontal="right" vertical="center" wrapText="1"/>
    </xf>
    <xf numFmtId="167" fontId="13" fillId="5" borderId="0" xfId="7" applyNumberFormat="1" applyFont="1" applyFill="1" applyBorder="1" applyAlignment="1">
      <alignment horizontal="right" vertical="center" wrapText="1"/>
    </xf>
    <xf numFmtId="167" fontId="14" fillId="2" borderId="0" xfId="7" applyNumberFormat="1" applyFont="1" applyFill="1" applyAlignment="1">
      <alignment horizontal="right" vertical="center" wrapText="1"/>
    </xf>
    <xf numFmtId="10" fontId="14" fillId="2" borderId="0" xfId="8" applyNumberFormat="1" applyFont="1" applyFill="1" applyBorder="1" applyAlignment="1">
      <alignment horizontal="left" vertical="center" wrapText="1"/>
    </xf>
    <xf numFmtId="10" fontId="11" fillId="2" borderId="0" xfId="8" applyNumberFormat="1" applyFont="1" applyFill="1" applyBorder="1"/>
    <xf numFmtId="166" fontId="11" fillId="2" borderId="0" xfId="0" applyNumberFormat="1" applyFont="1" applyFill="1" applyAlignment="1">
      <alignment horizontal="right"/>
    </xf>
    <xf numFmtId="165" fontId="11" fillId="2" borderId="0" xfId="8" applyNumberFormat="1" applyFont="1" applyFill="1" applyAlignment="1">
      <alignment horizontal="right"/>
    </xf>
    <xf numFmtId="0" fontId="8" fillId="2" borderId="0" xfId="0" applyFont="1" applyFill="1"/>
    <xf numFmtId="0" fontId="7" fillId="2" borderId="0" xfId="0" applyFont="1" applyFill="1"/>
    <xf numFmtId="166" fontId="7" fillId="2" borderId="0" xfId="7" applyNumberFormat="1" applyFont="1" applyFill="1" applyBorder="1" applyAlignment="1">
      <alignment vertical="center"/>
    </xf>
    <xf numFmtId="166" fontId="7" fillId="2" borderId="0" xfId="0" applyNumberFormat="1" applyFont="1" applyFill="1" applyAlignment="1">
      <alignment vertical="center"/>
    </xf>
    <xf numFmtId="166" fontId="7" fillId="2" borderId="0" xfId="0" applyNumberFormat="1" applyFont="1" applyFill="1" applyAlignment="1">
      <alignment horizontal="right" vertical="center"/>
    </xf>
    <xf numFmtId="171" fontId="7" fillId="2" borderId="0" xfId="7" applyNumberFormat="1" applyFont="1" applyFill="1" applyBorder="1" applyAlignment="1">
      <alignment horizontal="right" vertical="center" wrapText="1"/>
    </xf>
    <xf numFmtId="171" fontId="7" fillId="2" borderId="0" xfId="7" applyNumberFormat="1" applyFont="1" applyFill="1" applyBorder="1" applyAlignment="1">
      <alignment horizontal="right" vertical="center"/>
    </xf>
    <xf numFmtId="168" fontId="24" fillId="2" borderId="0" xfId="0" applyNumberFormat="1" applyFont="1" applyFill="1"/>
    <xf numFmtId="9" fontId="7" fillId="2" borderId="0" xfId="8" applyFont="1" applyFill="1" applyBorder="1"/>
    <xf numFmtId="172" fontId="24" fillId="2" borderId="0" xfId="0" applyNumberFormat="1" applyFont="1" applyFill="1"/>
    <xf numFmtId="171" fontId="7" fillId="2" borderId="0" xfId="7" applyNumberFormat="1" applyFont="1" applyFill="1" applyBorder="1" applyAlignment="1">
      <alignment horizontal="left" vertical="center" wrapText="1"/>
    </xf>
    <xf numFmtId="9" fontId="7" fillId="2" borderId="0" xfId="8" applyFont="1" applyFill="1" applyBorder="1" applyAlignment="1">
      <alignment horizontal="right" vertical="center" wrapText="1"/>
    </xf>
    <xf numFmtId="164" fontId="8" fillId="2" borderId="0" xfId="1" applyNumberFormat="1" applyFont="1" applyFill="1" applyAlignment="1">
      <alignment horizontal="left" vertical="center" wrapText="1"/>
    </xf>
    <xf numFmtId="171" fontId="8" fillId="2" borderId="0" xfId="7" applyNumberFormat="1" applyFont="1" applyFill="1" applyBorder="1" applyAlignment="1">
      <alignment horizontal="left" vertical="center" wrapText="1"/>
    </xf>
    <xf numFmtId="173" fontId="7" fillId="2" borderId="0" xfId="7" applyNumberFormat="1" applyFont="1" applyFill="1" applyBorder="1" applyAlignment="1">
      <alignment horizontal="left" vertical="center" wrapText="1"/>
    </xf>
    <xf numFmtId="171" fontId="25" fillId="2" borderId="0" xfId="7" applyNumberFormat="1" applyFont="1" applyFill="1" applyBorder="1" applyAlignment="1">
      <alignment horizontal="left" vertical="center" wrapText="1"/>
    </xf>
    <xf numFmtId="171" fontId="0" fillId="2" borderId="0" xfId="7" applyNumberFormat="1" applyFont="1" applyFill="1" applyBorder="1" applyAlignment="1">
      <alignment horizontal="center" vertical="center"/>
    </xf>
    <xf numFmtId="171" fontId="8" fillId="2" borderId="0" xfId="7" applyNumberFormat="1" applyFont="1" applyFill="1" applyAlignment="1">
      <alignment horizontal="center" vertical="center" wrapText="1"/>
    </xf>
    <xf numFmtId="2" fontId="8" fillId="2" borderId="0" xfId="1" applyNumberFormat="1" applyFont="1" applyFill="1" applyAlignment="1">
      <alignment horizontal="left" vertical="center" wrapText="1"/>
    </xf>
    <xf numFmtId="2" fontId="8" fillId="2" borderId="0" xfId="7" applyNumberFormat="1" applyFont="1" applyFill="1" applyAlignment="1">
      <alignment horizontal="right" vertical="center" wrapText="1"/>
    </xf>
    <xf numFmtId="166" fontId="8" fillId="2" borderId="0" xfId="1" applyNumberFormat="1" applyFont="1" applyFill="1" applyAlignment="1">
      <alignment horizontal="right" vertical="center" wrapText="1"/>
    </xf>
    <xf numFmtId="9" fontId="0" fillId="2" borderId="0" xfId="8" applyFont="1" applyFill="1"/>
    <xf numFmtId="0" fontId="10" fillId="4" borderId="0" xfId="0" applyFont="1" applyFill="1"/>
    <xf numFmtId="174" fontId="0" fillId="4" borderId="0" xfId="0" applyNumberFormat="1" applyFill="1"/>
    <xf numFmtId="0" fontId="0" fillId="4" borderId="0" xfId="0" applyFill="1" applyAlignment="1">
      <alignment horizontal="right"/>
    </xf>
    <xf numFmtId="169" fontId="0" fillId="4" borderId="0" xfId="0" applyNumberFormat="1" applyFill="1" applyAlignment="1">
      <alignment horizontal="right"/>
    </xf>
    <xf numFmtId="3" fontId="0" fillId="4" borderId="0" xfId="0" applyNumberFormat="1" applyFill="1"/>
    <xf numFmtId="0" fontId="11" fillId="4" borderId="0" xfId="0" applyFont="1" applyFill="1"/>
    <xf numFmtId="0" fontId="11" fillId="4" borderId="0" xfId="0" applyFont="1" applyFill="1" applyAlignment="1">
      <alignment horizontal="right"/>
    </xf>
    <xf numFmtId="43" fontId="11" fillId="4" borderId="0" xfId="7" applyFont="1" applyFill="1"/>
    <xf numFmtId="168" fontId="0" fillId="2" borderId="0" xfId="0" applyNumberFormat="1" applyFill="1"/>
    <xf numFmtId="3" fontId="19" fillId="5" borderId="0" xfId="0" applyNumberFormat="1" applyFont="1" applyFill="1" applyAlignment="1">
      <alignment horizontal="right" vertical="center"/>
    </xf>
    <xf numFmtId="167" fontId="14" fillId="2" borderId="0" xfId="7" applyNumberFormat="1" applyFont="1" applyFill="1" applyBorder="1" applyAlignment="1">
      <alignment horizontal="center" vertical="center" wrapText="1"/>
    </xf>
    <xf numFmtId="166" fontId="14" fillId="2" borderId="0" xfId="7" applyNumberFormat="1" applyFont="1" applyFill="1" applyBorder="1" applyAlignment="1">
      <alignment horizontal="right" vertical="center" wrapText="1"/>
    </xf>
    <xf numFmtId="10" fontId="11" fillId="2" borderId="0" xfId="8" applyNumberFormat="1" applyFont="1" applyFill="1" applyBorder="1" applyAlignment="1">
      <alignment horizontal="right"/>
    </xf>
    <xf numFmtId="165" fontId="11" fillId="2" borderId="0" xfId="8" applyNumberFormat="1" applyFont="1" applyFill="1" applyBorder="1" applyAlignment="1">
      <alignment horizontal="right"/>
    </xf>
    <xf numFmtId="175" fontId="7" fillId="2" borderId="0" xfId="7" applyNumberFormat="1" applyFont="1" applyFill="1" applyAlignment="1">
      <alignment horizontal="center" vertical="center" wrapText="1"/>
    </xf>
    <xf numFmtId="167" fontId="14" fillId="2" borderId="2" xfId="7" applyNumberFormat="1" applyFont="1" applyFill="1" applyBorder="1" applyAlignment="1">
      <alignment horizontal="right" vertical="center" wrapText="1"/>
    </xf>
    <xf numFmtId="167" fontId="11" fillId="2" borderId="0" xfId="0" applyNumberFormat="1" applyFont="1" applyFill="1"/>
    <xf numFmtId="167" fontId="13" fillId="5" borderId="2" xfId="1" applyNumberFormat="1" applyFont="1" applyFill="1" applyBorder="1" applyAlignment="1">
      <alignment horizontal="right" vertical="center" wrapText="1"/>
    </xf>
    <xf numFmtId="171" fontId="13" fillId="5" borderId="2" xfId="1" applyNumberFormat="1" applyFont="1" applyFill="1" applyBorder="1" applyAlignment="1">
      <alignment horizontal="right" vertical="center" wrapText="1"/>
    </xf>
    <xf numFmtId="165" fontId="14" fillId="2" borderId="2" xfId="8" applyNumberFormat="1" applyFont="1" applyFill="1" applyBorder="1" applyAlignment="1">
      <alignment horizontal="right" vertical="center" wrapText="1"/>
    </xf>
    <xf numFmtId="0" fontId="0" fillId="2" borderId="0" xfId="0" applyFill="1" applyAlignment="1">
      <alignment horizontal="center"/>
    </xf>
    <xf numFmtId="3" fontId="0" fillId="2" borderId="0" xfId="0" applyNumberFormat="1" applyFill="1"/>
    <xf numFmtId="166" fontId="2" fillId="2" borderId="0" xfId="0" applyNumberFormat="1" applyFont="1" applyFill="1"/>
    <xf numFmtId="9" fontId="11" fillId="2" borderId="0" xfId="8" applyFont="1" applyFill="1"/>
    <xf numFmtId="165" fontId="0" fillId="2" borderId="0" xfId="8" applyNumberFormat="1" applyFont="1" applyFill="1"/>
    <xf numFmtId="165" fontId="0" fillId="2" borderId="0" xfId="0" applyNumberFormat="1" applyFill="1"/>
    <xf numFmtId="9" fontId="24" fillId="2" borderId="0" xfId="8" applyFont="1" applyFill="1" applyAlignment="1">
      <alignment horizontal="right"/>
    </xf>
    <xf numFmtId="168" fontId="11" fillId="2" borderId="0" xfId="0" applyNumberFormat="1" applyFont="1" applyFill="1"/>
    <xf numFmtId="9" fontId="11" fillId="2" borderId="0" xfId="0" applyNumberFormat="1" applyFont="1" applyFill="1"/>
    <xf numFmtId="167" fontId="0" fillId="2" borderId="0" xfId="0" applyNumberFormat="1" applyFill="1"/>
    <xf numFmtId="10" fontId="0" fillId="2" borderId="0" xfId="0" applyNumberFormat="1" applyFill="1"/>
    <xf numFmtId="9" fontId="0" fillId="2" borderId="0" xfId="0" applyNumberFormat="1" applyFill="1" applyAlignment="1">
      <alignment horizontal="right"/>
    </xf>
    <xf numFmtId="9" fontId="26" fillId="2" borderId="0" xfId="0" applyNumberFormat="1" applyFont="1" applyFill="1"/>
    <xf numFmtId="176" fontId="0" fillId="2" borderId="0" xfId="0" applyNumberFormat="1" applyFill="1"/>
    <xf numFmtId="177" fontId="0" fillId="2" borderId="0" xfId="0" applyNumberFormat="1" applyFill="1"/>
    <xf numFmtId="9" fontId="0" fillId="2" borderId="0" xfId="0" applyNumberFormat="1" applyFill="1"/>
    <xf numFmtId="10" fontId="0" fillId="2" borderId="0" xfId="0" applyNumberFormat="1" applyFill="1" applyAlignment="1">
      <alignment horizontal="center"/>
    </xf>
    <xf numFmtId="178" fontId="11" fillId="2" borderId="0" xfId="0" applyNumberFormat="1" applyFont="1" applyFill="1"/>
    <xf numFmtId="166" fontId="11" fillId="2" borderId="0" xfId="0" applyNumberFormat="1" applyFont="1" applyFill="1"/>
    <xf numFmtId="165" fontId="13" fillId="5" borderId="0" xfId="8" applyNumberFormat="1" applyFont="1" applyFill="1" applyBorder="1" applyAlignment="1">
      <alignment horizontal="right" vertical="center" wrapText="1"/>
    </xf>
    <xf numFmtId="165" fontId="13" fillId="5" borderId="2" xfId="8" applyNumberFormat="1" applyFont="1" applyFill="1" applyBorder="1" applyAlignment="1">
      <alignment horizontal="right" vertical="center" wrapText="1"/>
    </xf>
    <xf numFmtId="165" fontId="14" fillId="2" borderId="0" xfId="8" applyNumberFormat="1" applyFont="1" applyFill="1" applyAlignment="1">
      <alignment horizontal="right" vertical="center" wrapText="1"/>
    </xf>
    <xf numFmtId="165" fontId="14" fillId="2" borderId="0" xfId="8" applyNumberFormat="1" applyFont="1" applyFill="1" applyBorder="1" applyAlignment="1">
      <alignment horizontal="right" vertical="center" wrapText="1"/>
    </xf>
    <xf numFmtId="165" fontId="11" fillId="2" borderId="0" xfId="0" applyNumberFormat="1" applyFont="1" applyFill="1"/>
    <xf numFmtId="165" fontId="11" fillId="2" borderId="0" xfId="7" applyNumberFormat="1" applyFont="1" applyFill="1"/>
    <xf numFmtId="165" fontId="11" fillId="2" borderId="0" xfId="0" applyNumberFormat="1" applyFont="1" applyFill="1" applyAlignment="1">
      <alignment horizontal="right"/>
    </xf>
    <xf numFmtId="165" fontId="11" fillId="2" borderId="2" xfId="0" applyNumberFormat="1" applyFont="1" applyFill="1" applyBorder="1" applyAlignment="1">
      <alignment horizontal="right"/>
    </xf>
    <xf numFmtId="165" fontId="11" fillId="5" borderId="0" xfId="7" applyNumberFormat="1" applyFont="1" applyFill="1"/>
    <xf numFmtId="165" fontId="13" fillId="5" borderId="0" xfId="8" applyNumberFormat="1" applyFont="1" applyFill="1" applyAlignment="1">
      <alignment horizontal="right" vertical="center" wrapText="1"/>
    </xf>
    <xf numFmtId="165" fontId="13" fillId="5" borderId="0" xfId="1" applyNumberFormat="1" applyFont="1" applyFill="1" applyAlignment="1">
      <alignment horizontal="right" vertical="center" wrapText="1"/>
    </xf>
    <xf numFmtId="165" fontId="13" fillId="5" borderId="0" xfId="1" applyNumberFormat="1" applyFont="1" applyFill="1" applyAlignment="1">
      <alignment horizontal="left" vertical="center" wrapText="1"/>
    </xf>
    <xf numFmtId="165" fontId="13" fillId="5" borderId="2" xfId="1" applyNumberFormat="1" applyFont="1" applyFill="1" applyBorder="1" applyAlignment="1">
      <alignment horizontal="right" vertical="center" wrapText="1"/>
    </xf>
    <xf numFmtId="169" fontId="16" fillId="2" borderId="0" xfId="0" applyNumberFormat="1" applyFont="1" applyFill="1"/>
    <xf numFmtId="167" fontId="7" fillId="2" borderId="0" xfId="7" applyNumberFormat="1" applyFont="1" applyFill="1"/>
    <xf numFmtId="4" fontId="7" fillId="2" borderId="0" xfId="8" applyNumberFormat="1" applyFont="1" applyFill="1" applyBorder="1" applyAlignment="1">
      <alignment horizontal="right" vertical="center" wrapText="1"/>
    </xf>
    <xf numFmtId="4" fontId="8" fillId="2" borderId="0" xfId="8" applyNumberFormat="1" applyFont="1" applyFill="1" applyBorder="1" applyAlignment="1">
      <alignment horizontal="right" vertical="center" wrapText="1"/>
    </xf>
    <xf numFmtId="172" fontId="0" fillId="2" borderId="0" xfId="0" applyNumberFormat="1" applyFill="1"/>
    <xf numFmtId="0" fontId="29" fillId="2" borderId="0" xfId="6" applyFont="1" applyFill="1"/>
    <xf numFmtId="10" fontId="0" fillId="2" borderId="0" xfId="4" applyNumberFormat="1" applyFont="1" applyFill="1" applyAlignment="1">
      <alignment horizontal="right" vertical="center"/>
    </xf>
    <xf numFmtId="10" fontId="0" fillId="2" borderId="0" xfId="4" applyNumberFormat="1" applyFont="1" applyFill="1" applyBorder="1" applyAlignment="1">
      <alignment horizontal="right" vertical="center"/>
    </xf>
    <xf numFmtId="10" fontId="0" fillId="2" borderId="2" xfId="4" applyNumberFormat="1" applyFont="1" applyFill="1" applyBorder="1" applyAlignment="1">
      <alignment horizontal="right" vertical="center"/>
    </xf>
    <xf numFmtId="165" fontId="7" fillId="2" borderId="0" xfId="4" applyNumberFormat="1" applyFont="1" applyFill="1" applyBorder="1" applyAlignment="1">
      <alignment horizontal="right" vertical="center" wrapText="1"/>
    </xf>
    <xf numFmtId="165" fontId="7" fillId="2" borderId="2" xfId="4" applyNumberFormat="1" applyFont="1" applyFill="1" applyBorder="1" applyAlignment="1">
      <alignment horizontal="right" vertical="center" wrapText="1"/>
    </xf>
    <xf numFmtId="10" fontId="7" fillId="2" borderId="0" xfId="4" applyNumberFormat="1" applyFont="1" applyFill="1" applyBorder="1" applyAlignment="1">
      <alignment horizontal="right" vertical="center" wrapText="1"/>
    </xf>
    <xf numFmtId="10" fontId="7" fillId="2" borderId="2" xfId="4" applyNumberFormat="1" applyFont="1" applyFill="1" applyBorder="1" applyAlignment="1">
      <alignment horizontal="right" vertical="center" wrapText="1"/>
    </xf>
    <xf numFmtId="165" fontId="7" fillId="2" borderId="0" xfId="4" applyNumberFormat="1" applyFont="1" applyFill="1" applyAlignment="1">
      <alignment horizontal="right" vertical="center" wrapText="1"/>
    </xf>
    <xf numFmtId="165" fontId="0" fillId="2" borderId="0" xfId="4" applyNumberFormat="1" applyFont="1" applyFill="1" applyAlignment="1">
      <alignment horizontal="right" vertical="center"/>
    </xf>
    <xf numFmtId="166" fontId="7" fillId="2" borderId="0" xfId="1" applyNumberFormat="1" applyFont="1" applyFill="1" applyAlignment="1">
      <alignment horizontal="center" vertical="center" wrapText="1"/>
    </xf>
    <xf numFmtId="166" fontId="7" fillId="2" borderId="2" xfId="1" applyNumberFormat="1" applyFont="1" applyFill="1" applyBorder="1" applyAlignment="1">
      <alignment horizontal="right" vertical="center" wrapText="1"/>
    </xf>
    <xf numFmtId="9" fontId="7" fillId="2" borderId="0" xfId="4" applyFont="1" applyFill="1" applyAlignment="1">
      <alignment horizontal="right" vertical="center" wrapText="1"/>
    </xf>
    <xf numFmtId="9" fontId="7" fillId="2" borderId="0" xfId="4" applyFont="1" applyFill="1" applyBorder="1" applyAlignment="1">
      <alignment horizontal="right" vertical="center" wrapText="1"/>
    </xf>
    <xf numFmtId="9" fontId="7" fillId="2" borderId="2" xfId="4" applyFont="1" applyFill="1" applyBorder="1" applyAlignment="1">
      <alignment horizontal="right" vertical="center" wrapText="1"/>
    </xf>
    <xf numFmtId="165" fontId="7" fillId="2" borderId="3" xfId="4" applyNumberFormat="1" applyFont="1" applyFill="1" applyBorder="1" applyAlignment="1">
      <alignment horizontal="right" vertical="center" wrapText="1"/>
    </xf>
    <xf numFmtId="167" fontId="0" fillId="2" borderId="0" xfId="3" applyNumberFormat="1" applyFont="1" applyFill="1"/>
    <xf numFmtId="10" fontId="0" fillId="2" borderId="0" xfId="4" applyNumberFormat="1" applyFont="1" applyFill="1"/>
    <xf numFmtId="10" fontId="0" fillId="2" borderId="0" xfId="4" applyNumberFormat="1" applyFont="1" applyFill="1" applyBorder="1"/>
    <xf numFmtId="10" fontId="0" fillId="2" borderId="2" xfId="4" applyNumberFormat="1" applyFont="1" applyFill="1" applyBorder="1"/>
    <xf numFmtId="165" fontId="0" fillId="2" borderId="0" xfId="4" applyNumberFormat="1" applyFont="1" applyFill="1"/>
    <xf numFmtId="165" fontId="0" fillId="2" borderId="0" xfId="4" applyNumberFormat="1" applyFont="1" applyFill="1" applyBorder="1"/>
    <xf numFmtId="10" fontId="7" fillId="2" borderId="0" xfId="8" applyNumberFormat="1" applyFont="1" applyFill="1" applyBorder="1" applyAlignment="1">
      <alignment horizontal="right" vertical="center" wrapText="1"/>
    </xf>
    <xf numFmtId="10" fontId="0" fillId="2" borderId="1" xfId="4" applyNumberFormat="1" applyFont="1" applyFill="1" applyBorder="1" applyAlignment="1">
      <alignment horizontal="right" vertical="center"/>
    </xf>
    <xf numFmtId="165" fontId="0" fillId="2" borderId="2" xfId="4" applyNumberFormat="1" applyFont="1" applyFill="1" applyBorder="1"/>
    <xf numFmtId="165" fontId="0" fillId="2" borderId="3" xfId="4" applyNumberFormat="1" applyFont="1" applyFill="1" applyBorder="1"/>
    <xf numFmtId="10" fontId="0" fillId="2" borderId="0" xfId="8" applyNumberFormat="1" applyFont="1" applyFill="1"/>
    <xf numFmtId="43" fontId="14" fillId="2" borderId="2" xfId="7" applyFont="1" applyFill="1" applyBorder="1" applyAlignment="1">
      <alignment horizontal="right" vertical="center" wrapText="1"/>
    </xf>
    <xf numFmtId="0" fontId="11" fillId="2" borderId="2" xfId="0" applyFont="1" applyFill="1" applyBorder="1" applyAlignment="1">
      <alignment horizontal="right"/>
    </xf>
    <xf numFmtId="10" fontId="13" fillId="5" borderId="2" xfId="8" applyNumberFormat="1" applyFont="1" applyFill="1" applyBorder="1" applyAlignment="1">
      <alignment horizontal="right" vertical="center" wrapText="1"/>
    </xf>
    <xf numFmtId="10" fontId="14" fillId="2" borderId="2" xfId="8" applyNumberFormat="1" applyFont="1" applyFill="1" applyBorder="1" applyAlignment="1">
      <alignment horizontal="right" vertical="center" wrapText="1"/>
    </xf>
    <xf numFmtId="164" fontId="14" fillId="2" borderId="2" xfId="1" applyNumberFormat="1" applyFont="1" applyFill="1" applyBorder="1" applyAlignment="1">
      <alignment horizontal="right" vertical="center" wrapText="1"/>
    </xf>
    <xf numFmtId="164" fontId="13" fillId="5" borderId="2" xfId="1" applyNumberFormat="1" applyFont="1" applyFill="1" applyBorder="1" applyAlignment="1">
      <alignment horizontal="right" vertical="center" wrapText="1"/>
    </xf>
    <xf numFmtId="10" fontId="13" fillId="5" borderId="0" xfId="8" applyNumberFormat="1" applyFont="1" applyFill="1" applyBorder="1" applyAlignment="1">
      <alignment horizontal="right" vertical="center" wrapText="1"/>
    </xf>
    <xf numFmtId="9" fontId="11" fillId="2" borderId="0" xfId="7" applyNumberFormat="1" applyFont="1" applyFill="1"/>
    <xf numFmtId="3" fontId="14" fillId="2" borderId="0" xfId="1" applyNumberFormat="1" applyFont="1" applyFill="1" applyAlignment="1">
      <alignment horizontal="right" vertical="center" wrapText="1"/>
    </xf>
    <xf numFmtId="179" fontId="0" fillId="2" borderId="0" xfId="0" applyNumberFormat="1" applyFill="1"/>
    <xf numFmtId="1" fontId="0" fillId="2" borderId="0" xfId="0" applyNumberFormat="1" applyFill="1"/>
    <xf numFmtId="165" fontId="0" fillId="2" borderId="0" xfId="8" applyNumberFormat="1" applyFont="1" applyFill="1" applyAlignment="1">
      <alignment horizontal="right"/>
    </xf>
    <xf numFmtId="173" fontId="0" fillId="2" borderId="0" xfId="7" applyNumberFormat="1" applyFont="1" applyFill="1" applyAlignment="1">
      <alignment horizontal="right"/>
    </xf>
    <xf numFmtId="9" fontId="11" fillId="2" borderId="0" xfId="8" applyFont="1" applyFill="1" applyAlignment="1">
      <alignment horizontal="center"/>
    </xf>
    <xf numFmtId="180" fontId="0" fillId="2" borderId="0" xfId="0" applyNumberFormat="1" applyFill="1"/>
    <xf numFmtId="10" fontId="13" fillId="2" borderId="0" xfId="4" applyNumberFormat="1" applyFont="1" applyFill="1" applyAlignment="1">
      <alignment horizontal="right" wrapText="1"/>
    </xf>
    <xf numFmtId="10" fontId="13" fillId="2" borderId="0" xfId="4" applyNumberFormat="1" applyFont="1" applyFill="1" applyBorder="1" applyAlignment="1">
      <alignment horizontal="right" wrapText="1"/>
    </xf>
    <xf numFmtId="10" fontId="17" fillId="2" borderId="0" xfId="4" applyNumberFormat="1" applyFont="1" applyFill="1" applyBorder="1"/>
    <xf numFmtId="10" fontId="13" fillId="2" borderId="2" xfId="4" applyNumberFormat="1" applyFont="1" applyFill="1" applyBorder="1" applyAlignment="1">
      <alignment horizontal="right" wrapText="1"/>
    </xf>
    <xf numFmtId="0" fontId="30" fillId="2" borderId="0" xfId="0" applyFont="1" applyFill="1"/>
    <xf numFmtId="169" fontId="31" fillId="2" borderId="0" xfId="0" applyNumberFormat="1" applyFont="1" applyFill="1"/>
    <xf numFmtId="164" fontId="32" fillId="2" borderId="0" xfId="1" applyNumberFormat="1" applyFont="1" applyFill="1" applyAlignment="1">
      <alignment horizontal="left" wrapText="1"/>
    </xf>
    <xf numFmtId="180" fontId="33" fillId="2" borderId="0" xfId="0" applyNumberFormat="1" applyFont="1" applyFill="1"/>
    <xf numFmtId="164" fontId="34" fillId="2" borderId="0" xfId="1" applyNumberFormat="1" applyFont="1" applyFill="1" applyAlignment="1">
      <alignment horizontal="left" wrapText="1"/>
    </xf>
    <xf numFmtId="180" fontId="35" fillId="2" borderId="0" xfId="0" applyNumberFormat="1" applyFont="1" applyFill="1"/>
    <xf numFmtId="0" fontId="36" fillId="6" borderId="0" xfId="6" applyFont="1" applyFill="1"/>
    <xf numFmtId="0" fontId="0" fillId="6" borderId="0" xfId="0" applyFill="1"/>
    <xf numFmtId="165" fontId="7" fillId="2" borderId="5" xfId="4" applyNumberFormat="1" applyFont="1" applyFill="1" applyBorder="1" applyAlignment="1">
      <alignment horizontal="right" vertical="center" wrapText="1"/>
    </xf>
    <xf numFmtId="166" fontId="7" fillId="2" borderId="5" xfId="1" applyNumberFormat="1" applyFont="1" applyFill="1" applyBorder="1" applyAlignment="1">
      <alignment horizontal="right" vertical="center" wrapText="1"/>
    </xf>
    <xf numFmtId="9" fontId="0" fillId="2" borderId="0" xfId="8" applyFont="1" applyFill="1" applyBorder="1" applyAlignment="1">
      <alignment horizontal="right" vertical="center"/>
    </xf>
    <xf numFmtId="43" fontId="0" fillId="2" borderId="0" xfId="7" applyFont="1" applyFill="1" applyBorder="1" applyAlignment="1">
      <alignment horizontal="center" vertical="center"/>
    </xf>
    <xf numFmtId="0" fontId="0" fillId="2" borderId="0" xfId="0" applyFill="1" applyAlignment="1">
      <alignment vertical="center" wrapText="1"/>
    </xf>
    <xf numFmtId="0" fontId="2" fillId="2" borderId="0" xfId="0" applyFont="1" applyFill="1" applyAlignment="1">
      <alignment vertical="center" wrapText="1"/>
    </xf>
    <xf numFmtId="167" fontId="14" fillId="2" borderId="0" xfId="7" applyNumberFormat="1" applyFont="1" applyFill="1" applyBorder="1" applyAlignment="1">
      <alignment horizontal="right" vertical="center" wrapText="1"/>
    </xf>
    <xf numFmtId="171" fontId="14" fillId="2" borderId="0" xfId="7" applyNumberFormat="1" applyFont="1" applyFill="1" applyBorder="1" applyAlignment="1">
      <alignment horizontal="right" vertical="center" wrapText="1"/>
    </xf>
    <xf numFmtId="167" fontId="11" fillId="2" borderId="0" xfId="0" applyNumberFormat="1" applyFont="1" applyFill="1" applyAlignment="1">
      <alignment horizontal="right"/>
    </xf>
    <xf numFmtId="167" fontId="13" fillId="5" borderId="0" xfId="1" applyNumberFormat="1" applyFont="1" applyFill="1" applyAlignment="1">
      <alignment horizontal="right" vertical="center" wrapText="1"/>
    </xf>
    <xf numFmtId="167" fontId="14" fillId="2" borderId="0" xfId="1" applyNumberFormat="1" applyFont="1" applyFill="1" applyAlignment="1">
      <alignment horizontal="right" vertical="center" wrapText="1"/>
    </xf>
    <xf numFmtId="171" fontId="13" fillId="5" borderId="0" xfId="1" applyNumberFormat="1" applyFont="1" applyFill="1" applyAlignment="1">
      <alignment horizontal="right" vertical="center" wrapText="1"/>
    </xf>
    <xf numFmtId="10" fontId="14" fillId="2" borderId="0" xfId="8" applyNumberFormat="1" applyFont="1" applyFill="1" applyBorder="1" applyAlignment="1">
      <alignment horizontal="right" vertical="center" wrapText="1"/>
    </xf>
    <xf numFmtId="0" fontId="11" fillId="2" borderId="2" xfId="0" applyFont="1" applyFill="1" applyBorder="1"/>
    <xf numFmtId="3" fontId="19" fillId="5" borderId="2" xfId="0" applyNumberFormat="1" applyFont="1" applyFill="1" applyBorder="1" applyAlignment="1">
      <alignment horizontal="right" vertical="center"/>
    </xf>
    <xf numFmtId="165" fontId="14" fillId="2" borderId="3" xfId="8" applyNumberFormat="1" applyFont="1" applyFill="1" applyBorder="1" applyAlignment="1">
      <alignment horizontal="right" vertical="center" wrapText="1"/>
    </xf>
    <xf numFmtId="164" fontId="38" fillId="2" borderId="0" xfId="1" applyNumberFormat="1" applyFont="1" applyFill="1" applyAlignment="1">
      <alignment horizontal="left" wrapText="1"/>
    </xf>
    <xf numFmtId="165" fontId="13" fillId="2" borderId="0" xfId="1" applyNumberFormat="1" applyFont="1" applyFill="1" applyAlignment="1">
      <alignment horizontal="left" wrapText="1"/>
    </xf>
    <xf numFmtId="166" fontId="0" fillId="2" borderId="0" xfId="0" applyNumberFormat="1" applyFill="1" applyAlignment="1">
      <alignment horizontal="right" vertical="center"/>
    </xf>
    <xf numFmtId="171" fontId="0" fillId="2" borderId="0" xfId="0" applyNumberFormat="1" applyFill="1" applyAlignment="1">
      <alignment horizontal="right" vertical="center"/>
    </xf>
    <xf numFmtId="164" fontId="0" fillId="2" borderId="0" xfId="0" applyNumberFormat="1" applyFill="1" applyAlignment="1">
      <alignment horizontal="right" vertical="center"/>
    </xf>
    <xf numFmtId="0" fontId="0" fillId="2" borderId="0" xfId="0" applyFill="1" applyAlignment="1">
      <alignment horizontal="right" vertical="center"/>
    </xf>
    <xf numFmtId="43" fontId="7" fillId="2" borderId="0" xfId="7" applyFont="1" applyFill="1" applyAlignment="1">
      <alignment horizontal="center" vertical="center" wrapText="1"/>
    </xf>
    <xf numFmtId="2" fontId="7" fillId="2" borderId="0" xfId="1" applyNumberFormat="1" applyFont="1" applyFill="1" applyAlignment="1">
      <alignment horizontal="left" vertical="center" wrapText="1"/>
    </xf>
    <xf numFmtId="43" fontId="8" fillId="2" borderId="0" xfId="7" applyFont="1" applyFill="1" applyAlignment="1">
      <alignment horizontal="center" vertical="center" wrapText="1"/>
    </xf>
    <xf numFmtId="0" fontId="37" fillId="6" borderId="0" xfId="0" applyFont="1" applyFill="1" applyAlignment="1">
      <alignment horizontal="left" vertical="center"/>
    </xf>
    <xf numFmtId="0" fontId="0" fillId="7" borderId="0" xfId="0" applyFill="1"/>
    <xf numFmtId="14" fontId="39" fillId="4" borderId="0" xfId="0" applyNumberFormat="1" applyFont="1" applyFill="1"/>
    <xf numFmtId="0" fontId="40" fillId="4" borderId="0" xfId="0" quotePrefix="1" applyFont="1" applyFill="1"/>
    <xf numFmtId="0" fontId="41" fillId="4" borderId="0" xfId="0" quotePrefix="1" applyFont="1" applyFill="1"/>
    <xf numFmtId="0" fontId="42" fillId="4" borderId="6" xfId="0" quotePrefix="1" applyFont="1" applyFill="1" applyBorder="1"/>
    <xf numFmtId="0" fontId="43" fillId="4" borderId="6" xfId="0" applyFont="1" applyFill="1" applyBorder="1"/>
    <xf numFmtId="0" fontId="0" fillId="4" borderId="6" xfId="0" applyFill="1" applyBorder="1"/>
    <xf numFmtId="0" fontId="39" fillId="4" borderId="0" xfId="0" quotePrefix="1" applyFont="1" applyFill="1"/>
    <xf numFmtId="0" fontId="2" fillId="4" borderId="0" xfId="0" applyFont="1" applyFill="1"/>
    <xf numFmtId="14" fontId="44" fillId="4" borderId="0" xfId="0" applyNumberFormat="1" applyFont="1" applyFill="1"/>
    <xf numFmtId="0" fontId="42" fillId="4" borderId="0" xfId="0" quotePrefix="1" applyFont="1" applyFill="1"/>
    <xf numFmtId="0" fontId="45" fillId="4" borderId="0" xfId="2" applyFont="1" applyFill="1"/>
    <xf numFmtId="0" fontId="10" fillId="6" borderId="0" xfId="0" applyFont="1" applyFill="1" applyAlignment="1">
      <alignment horizontal="left" vertical="center"/>
    </xf>
    <xf numFmtId="168" fontId="9" fillId="2" borderId="0" xfId="6" applyNumberFormat="1" applyFill="1"/>
    <xf numFmtId="181" fontId="0" fillId="2" borderId="0" xfId="0" applyNumberFormat="1" applyFill="1"/>
    <xf numFmtId="182" fontId="0" fillId="2" borderId="0" xfId="0" applyNumberFormat="1" applyFill="1"/>
    <xf numFmtId="165" fontId="0" fillId="2" borderId="2" xfId="8" applyNumberFormat="1" applyFont="1" applyFill="1" applyBorder="1"/>
    <xf numFmtId="165" fontId="7" fillId="2" borderId="0" xfId="8" applyNumberFormat="1" applyFont="1" applyFill="1" applyBorder="1" applyAlignment="1">
      <alignment horizontal="right" vertical="center" wrapText="1"/>
    </xf>
  </cellXfs>
  <cellStyles count="13">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Normal" xfId="0" builtinId="0"/>
    <cellStyle name="Normal 12 2" xfId="12" xr:uid="{A35D109E-1BEE-41AD-8C61-FE8223C88392}"/>
    <cellStyle name="Normal 17" xfId="1" xr:uid="{00000000-0005-0000-0000-000005000000}"/>
    <cellStyle name="Normal 2 2 2 3" xfId="5" xr:uid="{00000000-0005-0000-0000-000006000000}"/>
    <cellStyle name="Normal 6" xfId="10" xr:uid="{03658016-ADB7-45E8-92AD-01759247FF40}"/>
    <cellStyle name="Percent" xfId="8" builtinId="5"/>
    <cellStyle name="Percent 2" xfId="4" xr:uid="{00000000-0005-0000-0000-000008000000}"/>
    <cellStyle name="Percent 3" xfId="11" xr:uid="{D9F82FBC-D385-4CD1-A553-EADE774A8AFE}"/>
  </cellStyles>
  <dxfs count="0"/>
  <tableStyles count="0" defaultTableStyle="TableStyleMedium2" defaultPivotStyle="PivotStyleLight16"/>
  <colors>
    <mruColors>
      <color rgb="FFFF7D00"/>
      <color rgb="FF2F00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KPIs!$G$7:$K$7</c:f>
              <c:strCache>
                <c:ptCount val="5"/>
                <c:pt idx="0">
                  <c:v>1Q 2023</c:v>
                </c:pt>
                <c:pt idx="1">
                  <c:v>2Q 2023</c:v>
                </c:pt>
                <c:pt idx="2">
                  <c:v>3Q 2023</c:v>
                </c:pt>
                <c:pt idx="3">
                  <c:v>4Q 2023</c:v>
                </c:pt>
                <c:pt idx="4">
                  <c:v>1Q 2024</c:v>
                </c:pt>
              </c:strCache>
            </c:strRef>
          </c:cat>
          <c:val>
            <c:numRef>
              <c:f>KPIs!$G$76:$K$76</c:f>
              <c:numCache>
                <c:formatCode>0%</c:formatCode>
                <c:ptCount val="5"/>
                <c:pt idx="0">
                  <c:v>3.7670633549733809E-2</c:v>
                </c:pt>
                <c:pt idx="1">
                  <c:v>3.6700336170363591E-2</c:v>
                </c:pt>
                <c:pt idx="2">
                  <c:v>3.347557456064322E-2</c:v>
                </c:pt>
                <c:pt idx="3">
                  <c:v>2.1802144068151352E-2</c:v>
                </c:pt>
                <c:pt idx="4">
                  <c:v>5.4962519415649141E-2</c:v>
                </c:pt>
              </c:numCache>
            </c:numRef>
          </c:val>
          <c:smooth val="0"/>
          <c:extLst>
            <c:ext xmlns:c16="http://schemas.microsoft.com/office/drawing/2014/chart" uri="{C3380CC4-5D6E-409C-BE32-E72D297353CC}">
              <c16:uniqueId val="{00000000-C470-4A29-AC11-9A781C5CFF50}"/>
            </c:ext>
          </c:extLst>
        </c:ser>
        <c:dLbls>
          <c:showLegendKey val="0"/>
          <c:showVal val="0"/>
          <c:showCatName val="0"/>
          <c:showSerName val="0"/>
          <c:showPercent val="0"/>
          <c:showBubbleSize val="0"/>
        </c:dLbls>
        <c:smooth val="0"/>
        <c:axId val="1311417088"/>
        <c:axId val="1311418048"/>
      </c:lineChart>
      <c:catAx>
        <c:axId val="131141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311418048"/>
        <c:crosses val="autoZero"/>
        <c:auto val="1"/>
        <c:lblAlgn val="ctr"/>
        <c:lblOffset val="100"/>
        <c:noMultiLvlLbl val="0"/>
      </c:catAx>
      <c:valAx>
        <c:axId val="13114180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311417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KPIs!$H$27:$L$27</c:f>
              <c:strCache>
                <c:ptCount val="5"/>
                <c:pt idx="0">
                  <c:v>1H 2023</c:v>
                </c:pt>
                <c:pt idx="1">
                  <c:v>9M 2023</c:v>
                </c:pt>
                <c:pt idx="2">
                  <c:v>FY 2023</c:v>
                </c:pt>
                <c:pt idx="3">
                  <c:v>1Q 2024</c:v>
                </c:pt>
                <c:pt idx="4">
                  <c:v>1H 2024</c:v>
                </c:pt>
              </c:strCache>
            </c:strRef>
          </c:cat>
          <c:val>
            <c:numRef>
              <c:f>KPIs!$H$37:$L$37</c:f>
              <c:numCache>
                <c:formatCode>0%</c:formatCode>
                <c:ptCount val="5"/>
              </c:numCache>
            </c:numRef>
          </c:val>
          <c:smooth val="0"/>
          <c:extLst>
            <c:ext xmlns:c16="http://schemas.microsoft.com/office/drawing/2014/chart" uri="{C3380CC4-5D6E-409C-BE32-E72D297353CC}">
              <c16:uniqueId val="{00000000-F2BD-4C0E-9AA8-37CF5C6A6BD4}"/>
            </c:ext>
          </c:extLst>
        </c:ser>
        <c:dLbls>
          <c:showLegendKey val="0"/>
          <c:showVal val="0"/>
          <c:showCatName val="0"/>
          <c:showSerName val="0"/>
          <c:showPercent val="0"/>
          <c:showBubbleSize val="0"/>
        </c:dLbls>
        <c:marker val="1"/>
        <c:smooth val="0"/>
        <c:axId val="2135453712"/>
        <c:axId val="2135468112"/>
      </c:lineChart>
      <c:catAx>
        <c:axId val="213545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2135468112"/>
        <c:crosses val="autoZero"/>
        <c:auto val="1"/>
        <c:lblAlgn val="ctr"/>
        <c:lblOffset val="100"/>
        <c:noMultiLvlLbl val="0"/>
      </c:catAx>
      <c:valAx>
        <c:axId val="21354681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2135453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LCR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KPIs!$H$27:$L$27</c:f>
              <c:strCache>
                <c:ptCount val="5"/>
                <c:pt idx="0">
                  <c:v>1H 2023</c:v>
                </c:pt>
                <c:pt idx="1">
                  <c:v>9M 2023</c:v>
                </c:pt>
                <c:pt idx="2">
                  <c:v>FY 2023</c:v>
                </c:pt>
                <c:pt idx="3">
                  <c:v>1Q 2024</c:v>
                </c:pt>
                <c:pt idx="4">
                  <c:v>1H 2024</c:v>
                </c:pt>
              </c:strCache>
            </c:strRef>
          </c:cat>
          <c:val>
            <c:numRef>
              <c:f>KPIs!$H$22:$L$22</c:f>
              <c:numCache>
                <c:formatCode>0.0%</c:formatCode>
                <c:ptCount val="5"/>
                <c:pt idx="0">
                  <c:v>2.2911597567002548</c:v>
                </c:pt>
                <c:pt idx="1">
                  <c:v>2.2593763586172728</c:v>
                </c:pt>
                <c:pt idx="2">
                  <c:v>2.4276803839999999</c:v>
                </c:pt>
                <c:pt idx="3">
                  <c:v>1.8994</c:v>
                </c:pt>
                <c:pt idx="4">
                  <c:v>2.6257000000000001</c:v>
                </c:pt>
              </c:numCache>
            </c:numRef>
          </c:val>
          <c:smooth val="0"/>
          <c:extLst>
            <c:ext xmlns:c16="http://schemas.microsoft.com/office/drawing/2014/chart" uri="{C3380CC4-5D6E-409C-BE32-E72D297353CC}">
              <c16:uniqueId val="{00000000-7078-4E6D-9D35-061E5D69B8A0}"/>
            </c:ext>
          </c:extLst>
        </c:ser>
        <c:ser>
          <c:idx val="1"/>
          <c:order val="1"/>
          <c:tx>
            <c:v>NSFR</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KPIs!$H$27:$L$27</c:f>
              <c:strCache>
                <c:ptCount val="5"/>
                <c:pt idx="0">
                  <c:v>1H 2023</c:v>
                </c:pt>
                <c:pt idx="1">
                  <c:v>9M 2023</c:v>
                </c:pt>
                <c:pt idx="2">
                  <c:v>FY 2023</c:v>
                </c:pt>
                <c:pt idx="3">
                  <c:v>1Q 2024</c:v>
                </c:pt>
                <c:pt idx="4">
                  <c:v>1H 2024</c:v>
                </c:pt>
              </c:strCache>
            </c:strRef>
          </c:cat>
          <c:val>
            <c:numRef>
              <c:f>KPIs!$H$23:$L$23</c:f>
              <c:numCache>
                <c:formatCode>0.0%</c:formatCode>
                <c:ptCount val="5"/>
                <c:pt idx="0">
                  <c:v>1.2957662204477884</c:v>
                </c:pt>
                <c:pt idx="1">
                  <c:v>1.3041782605461743</c:v>
                </c:pt>
                <c:pt idx="2">
                  <c:v>1.3172999999999999</c:v>
                </c:pt>
                <c:pt idx="3">
                  <c:v>1.2395</c:v>
                </c:pt>
                <c:pt idx="4">
                  <c:v>1.288</c:v>
                </c:pt>
              </c:numCache>
            </c:numRef>
          </c:val>
          <c:smooth val="0"/>
          <c:extLst>
            <c:ext xmlns:c16="http://schemas.microsoft.com/office/drawing/2014/chart" uri="{C3380CC4-5D6E-409C-BE32-E72D297353CC}">
              <c16:uniqueId val="{00000001-7078-4E6D-9D35-061E5D69B8A0}"/>
            </c:ext>
          </c:extLst>
        </c:ser>
        <c:dLbls>
          <c:showLegendKey val="0"/>
          <c:showVal val="0"/>
          <c:showCatName val="0"/>
          <c:showSerName val="0"/>
          <c:showPercent val="0"/>
          <c:showBubbleSize val="0"/>
        </c:dLbls>
        <c:marker val="1"/>
        <c:smooth val="0"/>
        <c:axId val="626236784"/>
        <c:axId val="626241104"/>
      </c:lineChart>
      <c:catAx>
        <c:axId val="6262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626241104"/>
        <c:crosses val="autoZero"/>
        <c:auto val="1"/>
        <c:lblAlgn val="ctr"/>
        <c:lblOffset val="100"/>
        <c:noMultiLvlLbl val="0"/>
      </c:catAx>
      <c:valAx>
        <c:axId val="626241104"/>
        <c:scaling>
          <c:orientation val="minMax"/>
          <c:min val="0.5"/>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6262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4.svg"/><Relationship Id="rId7" Type="http://schemas.openxmlformats.org/officeDocument/2006/relationships/image" Target="../media/image7.emf"/><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4.svg"/><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BBCDFFE7-A360-43FC-9ECF-7B1275DD4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82A76305-2587-4975-894B-2791ECBA53BA}"/>
            </a:ext>
          </a:extLst>
        </xdr:cNvPr>
        <xdr:cNvSpPr/>
      </xdr:nvSpPr>
      <xdr:spPr>
        <a:xfrm>
          <a:off x="533400" y="6296025"/>
          <a:ext cx="11906250" cy="418147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FF597C3A-BE5F-4119-895E-CC9FD00F993B}"/>
            </a:ext>
          </a:extLst>
        </xdr:cNvPr>
        <xdr:cNvSpPr txBox="1"/>
      </xdr:nvSpPr>
      <xdr:spPr>
        <a:xfrm>
          <a:off x="647700" y="6400800"/>
          <a:ext cx="11591925" cy="397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1187375</xdr:colOff>
      <xdr:row>2</xdr:row>
      <xdr:rowOff>173355</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1171911</xdr:colOff>
      <xdr:row>2</xdr:row>
      <xdr:rowOff>131109</xdr:rowOff>
    </xdr:to>
    <xdr:pic>
      <xdr:nvPicPr>
        <xdr:cNvPr id="2" name="Graphic 1">
          <a:extLst>
            <a:ext uri="{FF2B5EF4-FFF2-40B4-BE49-F238E27FC236}">
              <a16:creationId xmlns:a16="http://schemas.microsoft.com/office/drawing/2014/main" id="{B5073BA2-B7CF-48EA-9F1D-305FC280F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162" y="179294"/>
          <a:ext cx="1149499" cy="3899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3</xdr:row>
      <xdr:rowOff>0</xdr:rowOff>
    </xdr:to>
    <xdr:pic>
      <xdr:nvPicPr>
        <xdr:cNvPr id="2" name="Graphic 1">
          <a:extLst>
            <a:ext uri="{FF2B5EF4-FFF2-40B4-BE49-F238E27FC236}">
              <a16:creationId xmlns:a16="http://schemas.microsoft.com/office/drawing/2014/main" id="{B1190503-3F91-4048-BDB3-9DAD94971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90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1177850</xdr:colOff>
      <xdr:row>3</xdr:row>
      <xdr:rowOff>13335</xdr:rowOff>
    </xdr:to>
    <xdr:pic>
      <xdr:nvPicPr>
        <xdr:cNvPr id="2" name="Graphic 1">
          <a:extLst>
            <a:ext uri="{FF2B5EF4-FFF2-40B4-BE49-F238E27FC236}">
              <a16:creationId xmlns:a16="http://schemas.microsoft.com/office/drawing/2014/main" id="{D7AD898F-3A11-475A-85F5-A024A1127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6275" y="238125"/>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596336</xdr:colOff>
      <xdr:row>1</xdr:row>
      <xdr:rowOff>48655</xdr:rowOff>
    </xdr:from>
    <xdr:to>
      <xdr:col>25</xdr:col>
      <xdr:colOff>353424</xdr:colOff>
      <xdr:row>47</xdr:row>
      <xdr:rowOff>10977</xdr:rowOff>
    </xdr:to>
    <xdr:sp macro="" textlink="">
      <xdr:nvSpPr>
        <xdr:cNvPr id="2" name="Rectangle: Rounded Corners 1">
          <a:extLst>
            <a:ext uri="{FF2B5EF4-FFF2-40B4-BE49-F238E27FC236}">
              <a16:creationId xmlns:a16="http://schemas.microsoft.com/office/drawing/2014/main" id="{F45FD87D-711D-4C2A-B09F-26F17EF8F769}"/>
            </a:ext>
          </a:extLst>
        </xdr:cNvPr>
        <xdr:cNvSpPr/>
      </xdr:nvSpPr>
      <xdr:spPr>
        <a:xfrm>
          <a:off x="1215461" y="239155"/>
          <a:ext cx="14616088" cy="8801522"/>
        </a:xfrm>
        <a:prstGeom prst="roundRect">
          <a:avLst>
            <a:gd name="adj" fmla="val 3491"/>
          </a:avLst>
        </a:prstGeom>
        <a:solidFill>
          <a:srgbClr val="2F003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12</xdr:col>
      <xdr:colOff>391004</xdr:colOff>
      <xdr:row>4</xdr:row>
      <xdr:rowOff>49149</xdr:rowOff>
    </xdr:from>
    <xdr:to>
      <xdr:col>19</xdr:col>
      <xdr:colOff>343379</xdr:colOff>
      <xdr:row>16</xdr:row>
      <xdr:rowOff>11049</xdr:rowOff>
    </xdr:to>
    <xdr:sp macro="" textlink="">
      <xdr:nvSpPr>
        <xdr:cNvPr id="3" name="Rectangle: Rounded Corners 2">
          <a:extLst>
            <a:ext uri="{FF2B5EF4-FFF2-40B4-BE49-F238E27FC236}">
              <a16:creationId xmlns:a16="http://schemas.microsoft.com/office/drawing/2014/main" id="{CFE4BAC2-AB90-4C79-937D-C04E23A58A6B}"/>
            </a:ext>
          </a:extLst>
        </xdr:cNvPr>
        <xdr:cNvSpPr/>
      </xdr:nvSpPr>
      <xdr:spPr>
        <a:xfrm>
          <a:off x="7820504" y="811149"/>
          <a:ext cx="4286250" cy="2324100"/>
        </a:xfrm>
        <a:prstGeom prst="roundRect">
          <a:avLst>
            <a:gd name="adj" fmla="val 6074"/>
          </a:avLst>
        </a:prstGeom>
        <a:blipFill dpi="0" rotWithShape="1">
          <a:blip xmlns:r="http://schemas.openxmlformats.org/officeDocument/2006/relationships" r:embed="rId1">
            <a:alphaModFix amt="20000"/>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2</xdr:col>
      <xdr:colOff>391885</xdr:colOff>
      <xdr:row>17</xdr:row>
      <xdr:rowOff>87083</xdr:rowOff>
    </xdr:from>
    <xdr:to>
      <xdr:col>12</xdr:col>
      <xdr:colOff>155399</xdr:colOff>
      <xdr:row>45</xdr:row>
      <xdr:rowOff>108856</xdr:rowOff>
    </xdr:to>
    <xdr:sp macro="" textlink="">
      <xdr:nvSpPr>
        <xdr:cNvPr id="4" name="Rectangle: Rounded Corners 3">
          <a:extLst>
            <a:ext uri="{FF2B5EF4-FFF2-40B4-BE49-F238E27FC236}">
              <a16:creationId xmlns:a16="http://schemas.microsoft.com/office/drawing/2014/main" id="{E5B03E93-063B-4BB5-86B1-57D808B9F5F7}"/>
            </a:ext>
          </a:extLst>
        </xdr:cNvPr>
        <xdr:cNvSpPr/>
      </xdr:nvSpPr>
      <xdr:spPr>
        <a:xfrm>
          <a:off x="1630135" y="3401783"/>
          <a:ext cx="5954764" cy="5355773"/>
        </a:xfrm>
        <a:prstGeom prst="roundRect">
          <a:avLst>
            <a:gd name="adj" fmla="val 2792"/>
          </a:avLst>
        </a:prstGeom>
        <a:solidFill>
          <a:srgbClr val="7030A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editAs="oneCell">
    <xdr:from>
      <xdr:col>2</xdr:col>
      <xdr:colOff>476249</xdr:colOff>
      <xdr:row>1</xdr:row>
      <xdr:rowOff>167369</xdr:rowOff>
    </xdr:from>
    <xdr:to>
      <xdr:col>4</xdr:col>
      <xdr:colOff>378278</xdr:colOff>
      <xdr:row>3</xdr:row>
      <xdr:rowOff>180432</xdr:rowOff>
    </xdr:to>
    <xdr:pic>
      <xdr:nvPicPr>
        <xdr:cNvPr id="5" name="Graphic 4">
          <a:extLst>
            <a:ext uri="{FF2B5EF4-FFF2-40B4-BE49-F238E27FC236}">
              <a16:creationId xmlns:a16="http://schemas.microsoft.com/office/drawing/2014/main" id="{53C6251C-1732-40F6-860D-6B1D463DB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14499" y="357869"/>
          <a:ext cx="1140279" cy="394063"/>
        </a:xfrm>
        <a:prstGeom prst="rect">
          <a:avLst/>
        </a:prstGeom>
      </xdr:spPr>
    </xdr:pic>
    <xdr:clientData/>
  </xdr:twoCellAnchor>
  <xdr:twoCellAnchor>
    <xdr:from>
      <xdr:col>2</xdr:col>
      <xdr:colOff>400050</xdr:colOff>
      <xdr:row>4</xdr:row>
      <xdr:rowOff>49149</xdr:rowOff>
    </xdr:from>
    <xdr:to>
      <xdr:col>12</xdr:col>
      <xdr:colOff>163286</xdr:colOff>
      <xdr:row>16</xdr:row>
      <xdr:rowOff>11049</xdr:rowOff>
    </xdr:to>
    <xdr:sp macro="" textlink="">
      <xdr:nvSpPr>
        <xdr:cNvPr id="6" name="Rectangle: Rounded Corners 5">
          <a:extLst>
            <a:ext uri="{FF2B5EF4-FFF2-40B4-BE49-F238E27FC236}">
              <a16:creationId xmlns:a16="http://schemas.microsoft.com/office/drawing/2014/main" id="{D728BB39-A651-41A7-8A22-A5665EC41B49}"/>
            </a:ext>
          </a:extLst>
        </xdr:cNvPr>
        <xdr:cNvSpPr/>
      </xdr:nvSpPr>
      <xdr:spPr>
        <a:xfrm>
          <a:off x="1638300" y="811149"/>
          <a:ext cx="5954486" cy="2324100"/>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12</xdr:col>
      <xdr:colOff>406854</xdr:colOff>
      <xdr:row>17</xdr:row>
      <xdr:rowOff>93856</xdr:rowOff>
    </xdr:from>
    <xdr:to>
      <xdr:col>19</xdr:col>
      <xdr:colOff>359229</xdr:colOff>
      <xdr:row>45</xdr:row>
      <xdr:rowOff>108856</xdr:rowOff>
    </xdr:to>
    <xdr:sp macro="" textlink="">
      <xdr:nvSpPr>
        <xdr:cNvPr id="7" name="Rectangle: Rounded Corners 6">
          <a:extLst>
            <a:ext uri="{FF2B5EF4-FFF2-40B4-BE49-F238E27FC236}">
              <a16:creationId xmlns:a16="http://schemas.microsoft.com/office/drawing/2014/main" id="{79F82BB3-0C05-4732-98F2-24E84E0BFD38}"/>
            </a:ext>
          </a:extLst>
        </xdr:cNvPr>
        <xdr:cNvSpPr/>
      </xdr:nvSpPr>
      <xdr:spPr>
        <a:xfrm>
          <a:off x="7836354" y="3408556"/>
          <a:ext cx="4286250" cy="5349000"/>
        </a:xfrm>
        <a:prstGeom prst="roundRect">
          <a:avLst>
            <a:gd name="adj" fmla="val 2620"/>
          </a:avLst>
        </a:prstGeom>
        <a:solidFill>
          <a:srgbClr val="7030A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8</xdr:col>
      <xdr:colOff>558692</xdr:colOff>
      <xdr:row>1</xdr:row>
      <xdr:rowOff>59233</xdr:rowOff>
    </xdr:from>
    <xdr:to>
      <xdr:col>18</xdr:col>
      <xdr:colOff>571500</xdr:colOff>
      <xdr:row>4</xdr:row>
      <xdr:rowOff>1</xdr:rowOff>
    </xdr:to>
    <xdr:sp macro="" textlink="">
      <xdr:nvSpPr>
        <xdr:cNvPr id="8" name="Rectangle: Rounded Corners 7">
          <a:extLst>
            <a:ext uri="{FF2B5EF4-FFF2-40B4-BE49-F238E27FC236}">
              <a16:creationId xmlns:a16="http://schemas.microsoft.com/office/drawing/2014/main" id="{A05A30C9-45DA-459D-87EB-858A6DE1A3F3}"/>
            </a:ext>
          </a:extLst>
        </xdr:cNvPr>
        <xdr:cNvSpPr/>
      </xdr:nvSpPr>
      <xdr:spPr>
        <a:xfrm>
          <a:off x="5566121" y="249733"/>
          <a:ext cx="6272093" cy="512268"/>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defTabSz="914322" rtl="0" eaLnBrk="1" latinLnBrk="0" hangingPunct="1"/>
          <a:r>
            <a:rPr lang="en-US" sz="3200" kern="1200">
              <a:solidFill>
                <a:schemeClr val="accent2"/>
              </a:solidFill>
              <a:effectLst>
                <a:glow rad="139700">
                  <a:schemeClr val="accent2">
                    <a:satMod val="175000"/>
                    <a:alpha val="40000"/>
                  </a:schemeClr>
                </a:glow>
              </a:effectLst>
              <a:latin typeface="+mn-lt"/>
              <a:ea typeface="+mn-ea"/>
              <a:cs typeface="+mn-cs"/>
            </a:rPr>
            <a:t>1H 2024 RESULTS DASHBOARD</a:t>
          </a:r>
          <a:endParaRPr lang="el-GR" sz="3200" kern="1200">
            <a:solidFill>
              <a:schemeClr val="accent2"/>
            </a:solidFill>
            <a:effectLst>
              <a:glow rad="139700">
                <a:schemeClr val="accent2">
                  <a:satMod val="175000"/>
                  <a:alpha val="40000"/>
                </a:schemeClr>
              </a:glow>
            </a:effectLst>
            <a:latin typeface="+mn-lt"/>
            <a:ea typeface="+mn-ea"/>
            <a:cs typeface="+mn-cs"/>
          </a:endParaRPr>
        </a:p>
      </xdr:txBody>
    </xdr:sp>
    <xdr:clientData/>
  </xdr:twoCellAnchor>
  <xdr:twoCellAnchor>
    <xdr:from>
      <xdr:col>19</xdr:col>
      <xdr:colOff>474618</xdr:colOff>
      <xdr:row>4</xdr:row>
      <xdr:rowOff>32930</xdr:rowOff>
    </xdr:from>
    <xdr:to>
      <xdr:col>25</xdr:col>
      <xdr:colOff>353787</xdr:colOff>
      <xdr:row>33</xdr:row>
      <xdr:rowOff>0</xdr:rowOff>
    </xdr:to>
    <xdr:sp macro="" textlink="">
      <xdr:nvSpPr>
        <xdr:cNvPr id="9" name="Rectangle: Rounded Corners 8">
          <a:extLst>
            <a:ext uri="{FF2B5EF4-FFF2-40B4-BE49-F238E27FC236}">
              <a16:creationId xmlns:a16="http://schemas.microsoft.com/office/drawing/2014/main" id="{43B8D0E6-FF8C-4E11-9586-7A5C4627BF40}"/>
            </a:ext>
          </a:extLst>
        </xdr:cNvPr>
        <xdr:cNvSpPr/>
      </xdr:nvSpPr>
      <xdr:spPr>
        <a:xfrm>
          <a:off x="12367261" y="794930"/>
          <a:ext cx="3634740" cy="5573213"/>
        </a:xfrm>
        <a:prstGeom prst="roundRect">
          <a:avLst>
            <a:gd name="adj" fmla="val 132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322" rtl="0" eaLnBrk="1" latinLnBrk="0" hangingPunct="1">
            <a:defRPr sz="1800" kern="1200">
              <a:solidFill>
                <a:schemeClr val="lt1"/>
              </a:solidFill>
              <a:latin typeface="+mn-lt"/>
              <a:ea typeface="+mn-ea"/>
              <a:cs typeface="+mn-cs"/>
            </a:defRPr>
          </a:lvl1pPr>
          <a:lvl2pPr marL="457161" algn="l" defTabSz="914322" rtl="0" eaLnBrk="1" latinLnBrk="0" hangingPunct="1">
            <a:defRPr sz="1800" kern="1200">
              <a:solidFill>
                <a:schemeClr val="lt1"/>
              </a:solidFill>
              <a:latin typeface="+mn-lt"/>
              <a:ea typeface="+mn-ea"/>
              <a:cs typeface="+mn-cs"/>
            </a:defRPr>
          </a:lvl2pPr>
          <a:lvl3pPr marL="914322" algn="l" defTabSz="914322" rtl="0" eaLnBrk="1" latinLnBrk="0" hangingPunct="1">
            <a:defRPr sz="1800" kern="1200">
              <a:solidFill>
                <a:schemeClr val="lt1"/>
              </a:solidFill>
              <a:latin typeface="+mn-lt"/>
              <a:ea typeface="+mn-ea"/>
              <a:cs typeface="+mn-cs"/>
            </a:defRPr>
          </a:lvl3pPr>
          <a:lvl4pPr marL="1371481" algn="l" defTabSz="914322" rtl="0" eaLnBrk="1" latinLnBrk="0" hangingPunct="1">
            <a:defRPr sz="1800" kern="1200">
              <a:solidFill>
                <a:schemeClr val="lt1"/>
              </a:solidFill>
              <a:latin typeface="+mn-lt"/>
              <a:ea typeface="+mn-ea"/>
              <a:cs typeface="+mn-cs"/>
            </a:defRPr>
          </a:lvl4pPr>
          <a:lvl5pPr marL="1828642" algn="l" defTabSz="914322" rtl="0" eaLnBrk="1" latinLnBrk="0" hangingPunct="1">
            <a:defRPr sz="1800" kern="1200">
              <a:solidFill>
                <a:schemeClr val="lt1"/>
              </a:solidFill>
              <a:latin typeface="+mn-lt"/>
              <a:ea typeface="+mn-ea"/>
              <a:cs typeface="+mn-cs"/>
            </a:defRPr>
          </a:lvl5pPr>
          <a:lvl6pPr marL="2285802" algn="l" defTabSz="914322" rtl="0" eaLnBrk="1" latinLnBrk="0" hangingPunct="1">
            <a:defRPr sz="1800" kern="1200">
              <a:solidFill>
                <a:schemeClr val="lt1"/>
              </a:solidFill>
              <a:latin typeface="+mn-lt"/>
              <a:ea typeface="+mn-ea"/>
              <a:cs typeface="+mn-cs"/>
            </a:defRPr>
          </a:lvl6pPr>
          <a:lvl7pPr marL="2742963" algn="l" defTabSz="914322" rtl="0" eaLnBrk="1" latinLnBrk="0" hangingPunct="1">
            <a:defRPr sz="1800" kern="1200">
              <a:solidFill>
                <a:schemeClr val="lt1"/>
              </a:solidFill>
              <a:latin typeface="+mn-lt"/>
              <a:ea typeface="+mn-ea"/>
              <a:cs typeface="+mn-cs"/>
            </a:defRPr>
          </a:lvl7pPr>
          <a:lvl8pPr marL="3200124" algn="l" defTabSz="914322" rtl="0" eaLnBrk="1" latinLnBrk="0" hangingPunct="1">
            <a:defRPr sz="1800" kern="1200">
              <a:solidFill>
                <a:schemeClr val="lt1"/>
              </a:solidFill>
              <a:latin typeface="+mn-lt"/>
              <a:ea typeface="+mn-ea"/>
              <a:cs typeface="+mn-cs"/>
            </a:defRPr>
          </a:lvl8pPr>
          <a:lvl9pPr marL="3657283" algn="l" defTabSz="914322" rtl="0" eaLnBrk="1" latinLnBrk="0" hangingPunct="1">
            <a:defRPr sz="1800" kern="1200">
              <a:solidFill>
                <a:schemeClr val="lt1"/>
              </a:solidFill>
              <a:latin typeface="+mn-lt"/>
              <a:ea typeface="+mn-ea"/>
              <a:cs typeface="+mn-cs"/>
            </a:defRPr>
          </a:lvl9pPr>
        </a:lstStyle>
        <a:p>
          <a:pPr marL="0" indent="0" algn="r"/>
          <a:r>
            <a:rPr lang="en-US" sz="2000" baseline="0">
              <a:solidFill>
                <a:schemeClr val="accent2"/>
              </a:solidFill>
              <a:effectLst>
                <a:glow rad="139700">
                  <a:schemeClr val="accent2">
                    <a:satMod val="175000"/>
                    <a:alpha val="40000"/>
                  </a:schemeClr>
                </a:glow>
              </a:effectLst>
              <a:latin typeface="+mn-lt"/>
              <a:ea typeface="+mn-ea"/>
              <a:cs typeface="+mn-cs"/>
            </a:rPr>
            <a:t>1H 24 </a:t>
          </a:r>
          <a:r>
            <a:rPr lang="en-US" sz="2000">
              <a:solidFill>
                <a:schemeClr val="accent2"/>
              </a:solidFill>
              <a:effectLst>
                <a:glow rad="139700">
                  <a:schemeClr val="accent2">
                    <a:satMod val="175000"/>
                    <a:alpha val="40000"/>
                  </a:schemeClr>
                </a:glow>
              </a:effectLst>
              <a:latin typeface="+mn-lt"/>
              <a:ea typeface="+mn-ea"/>
              <a:cs typeface="+mn-cs"/>
            </a:rPr>
            <a:t>Net</a:t>
          </a:r>
          <a:r>
            <a:rPr lang="en-US" sz="2000" baseline="0">
              <a:solidFill>
                <a:schemeClr val="accent2"/>
              </a:solidFill>
              <a:effectLst>
                <a:glow rad="139700">
                  <a:schemeClr val="accent2">
                    <a:satMod val="175000"/>
                    <a:alpha val="40000"/>
                  </a:schemeClr>
                </a:glow>
              </a:effectLst>
              <a:latin typeface="+mn-lt"/>
              <a:ea typeface="+mn-ea"/>
              <a:cs typeface="+mn-cs"/>
            </a:rPr>
            <a:t> Interest Income</a:t>
          </a:r>
          <a:endParaRPr lang="en-US" sz="2000">
            <a:solidFill>
              <a:schemeClr val="accent2"/>
            </a:solidFill>
            <a:effectLst>
              <a:glow rad="139700">
                <a:schemeClr val="accent2">
                  <a:satMod val="175000"/>
                  <a:alpha val="40000"/>
                </a:schemeClr>
              </a:glow>
            </a:effectLst>
            <a:latin typeface="+mn-lt"/>
            <a:ea typeface="+mn-ea"/>
            <a:cs typeface="+mn-cs"/>
          </a:endParaRPr>
        </a:p>
        <a:p>
          <a:pPr marL="0" indent="0" algn="r"/>
          <a:r>
            <a:rPr lang="el-GR" sz="3200" b="1">
              <a:solidFill>
                <a:schemeClr val="accent2"/>
              </a:solidFill>
              <a:effectLst>
                <a:glow rad="139700">
                  <a:schemeClr val="accent2">
                    <a:satMod val="175000"/>
                    <a:alpha val="40000"/>
                  </a:schemeClr>
                </a:glow>
              </a:effectLst>
              <a:latin typeface="+mn-lt"/>
              <a:ea typeface="+mn-ea"/>
              <a:cs typeface="+mn-cs"/>
            </a:rPr>
            <a:t>€</a:t>
          </a:r>
          <a:r>
            <a:rPr lang="en-US" sz="3200" b="1">
              <a:solidFill>
                <a:schemeClr val="accent2"/>
              </a:solidFill>
              <a:effectLst>
                <a:glow rad="139700">
                  <a:schemeClr val="accent2">
                    <a:satMod val="175000"/>
                    <a:alpha val="40000"/>
                  </a:schemeClr>
                </a:glow>
              </a:effectLst>
              <a:latin typeface="+mn-lt"/>
              <a:ea typeface="+mn-ea"/>
              <a:cs typeface="+mn-cs"/>
            </a:rPr>
            <a:t>91.5mn </a:t>
          </a:r>
        </a:p>
        <a:p>
          <a:pPr marL="0" indent="0" algn="r"/>
          <a:r>
            <a:rPr lang="en-US" sz="3200" b="1">
              <a:solidFill>
                <a:schemeClr val="accent2"/>
              </a:solidFill>
              <a:effectLst>
                <a:glow rad="139700">
                  <a:schemeClr val="accent2">
                    <a:satMod val="175000"/>
                    <a:alpha val="40000"/>
                  </a:schemeClr>
                </a:glow>
              </a:effectLst>
              <a:latin typeface="+mn-lt"/>
              <a:ea typeface="+mn-ea"/>
              <a:cs typeface="+mn-cs"/>
            </a:rPr>
            <a:t>+51% YoY</a:t>
          </a:r>
        </a:p>
        <a:p>
          <a:pPr marL="0" indent="0" algn="r"/>
          <a:endParaRPr lang="el-GR" sz="1000">
            <a:solidFill>
              <a:schemeClr val="accent2"/>
            </a:solidFill>
            <a:effectLst>
              <a:glow rad="139700">
                <a:schemeClr val="accent2">
                  <a:satMod val="175000"/>
                  <a:alpha val="40000"/>
                </a:schemeClr>
              </a:glow>
            </a:effectLst>
            <a:latin typeface="+mn-lt"/>
            <a:ea typeface="+mn-ea"/>
            <a:cs typeface="+mn-cs"/>
          </a:endParaRPr>
        </a:p>
        <a:p>
          <a:pPr marL="0" indent="0" algn="r"/>
          <a:r>
            <a:rPr lang="en-US" sz="2000">
              <a:solidFill>
                <a:schemeClr val="accent2"/>
              </a:solidFill>
              <a:effectLst>
                <a:glow rad="139700">
                  <a:schemeClr val="accent2">
                    <a:satMod val="175000"/>
                    <a:alpha val="40000"/>
                  </a:schemeClr>
                </a:glow>
              </a:effectLst>
              <a:latin typeface="+mn-lt"/>
              <a:ea typeface="+mn-ea"/>
              <a:cs typeface="+mn-cs"/>
            </a:rPr>
            <a:t>1H 24 Net Revenues</a:t>
          </a:r>
        </a:p>
        <a:p>
          <a:pPr marL="0" indent="0" algn="r"/>
          <a:r>
            <a:rPr lang="el-GR" sz="3200" b="1">
              <a:solidFill>
                <a:schemeClr val="accent2"/>
              </a:solidFill>
              <a:effectLst>
                <a:glow rad="139700">
                  <a:schemeClr val="accent2">
                    <a:satMod val="175000"/>
                    <a:alpha val="40000"/>
                  </a:schemeClr>
                </a:glow>
              </a:effectLst>
              <a:latin typeface="+mn-lt"/>
              <a:ea typeface="+mn-ea"/>
              <a:cs typeface="+mn-cs"/>
            </a:rPr>
            <a:t>€</a:t>
          </a:r>
          <a:r>
            <a:rPr lang="en-US" sz="3200" b="1">
              <a:solidFill>
                <a:schemeClr val="accent2"/>
              </a:solidFill>
              <a:effectLst>
                <a:glow rad="139700">
                  <a:schemeClr val="accent2">
                    <a:satMod val="175000"/>
                    <a:alpha val="40000"/>
                  </a:schemeClr>
                </a:glow>
              </a:effectLst>
              <a:latin typeface="+mn-lt"/>
              <a:ea typeface="+mn-ea"/>
              <a:cs typeface="+mn-cs"/>
            </a:rPr>
            <a:t>121.5mn </a:t>
          </a:r>
        </a:p>
        <a:p>
          <a:pPr marL="0" indent="0" algn="r"/>
          <a:r>
            <a:rPr lang="en-US" sz="3200" b="1">
              <a:solidFill>
                <a:schemeClr val="accent2"/>
              </a:solidFill>
              <a:effectLst>
                <a:glow rad="139700">
                  <a:schemeClr val="accent2">
                    <a:satMod val="175000"/>
                    <a:alpha val="40000"/>
                  </a:schemeClr>
                </a:glow>
              </a:effectLst>
              <a:latin typeface="+mn-lt"/>
              <a:ea typeface="+mn-ea"/>
              <a:cs typeface="+mn-cs"/>
            </a:rPr>
            <a:t>+46% YoY</a:t>
          </a:r>
        </a:p>
        <a:p>
          <a:pPr marL="0" indent="0" algn="r"/>
          <a:endParaRPr lang="en-US" sz="1000">
            <a:solidFill>
              <a:schemeClr val="accent2"/>
            </a:solidFill>
            <a:effectLst>
              <a:glow rad="139700">
                <a:schemeClr val="accent2">
                  <a:satMod val="175000"/>
                  <a:alpha val="40000"/>
                </a:schemeClr>
              </a:glow>
            </a:effectLst>
            <a:latin typeface="+mn-lt"/>
            <a:ea typeface="+mn-ea"/>
            <a:cs typeface="+mn-cs"/>
          </a:endParaRPr>
        </a:p>
        <a:p>
          <a:pPr marL="0" indent="0" algn="r"/>
          <a:r>
            <a:rPr lang="en-US" sz="2000" baseline="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rPr>
            <a:t>1H 24 </a:t>
          </a:r>
          <a:r>
            <a:rPr lang="en-US" sz="20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rPr>
            <a:t>Net Profit</a:t>
          </a:r>
        </a:p>
        <a:p>
          <a:pPr marL="0" indent="0" algn="r"/>
          <a:r>
            <a:rPr lang="el-GR"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rPr>
            <a:t>€</a:t>
          </a:r>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rPr>
            <a:t>69mn </a:t>
          </a:r>
        </a:p>
        <a:p>
          <a:pPr marL="0" indent="0" algn="r"/>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rPr>
            <a:t>+57% YoY</a:t>
          </a:r>
        </a:p>
        <a:p>
          <a:pPr marL="0" indent="0" algn="r"/>
          <a:endParaRPr lang="en-US" sz="10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endParaRPr>
        </a:p>
        <a:p>
          <a:pPr marL="0" indent="0" algn="r"/>
          <a:r>
            <a:rPr lang="en-US" sz="20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rPr>
            <a:t>1H</a:t>
          </a:r>
          <a:r>
            <a:rPr lang="en-US" sz="2000" b="1" baseline="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rPr>
            <a:t> 20</a:t>
          </a:r>
          <a:r>
            <a:rPr lang="en-US" sz="20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rPr>
            <a:t>24 RoTE</a:t>
          </a:r>
        </a:p>
        <a:p>
          <a:pPr marL="0" indent="0" algn="r"/>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rPr>
            <a:t> 26.7%</a:t>
          </a:r>
          <a:endParaRPr lang="el-GR"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endParaRPr>
        </a:p>
      </xdr:txBody>
    </xdr:sp>
    <xdr:clientData/>
  </xdr:twoCellAnchor>
  <xdr:twoCellAnchor>
    <xdr:from>
      <xdr:col>12</xdr:col>
      <xdr:colOff>513261</xdr:colOff>
      <xdr:row>21</xdr:row>
      <xdr:rowOff>122976</xdr:rowOff>
    </xdr:from>
    <xdr:to>
      <xdr:col>19</xdr:col>
      <xdr:colOff>322761</xdr:colOff>
      <xdr:row>42</xdr:row>
      <xdr:rowOff>165191</xdr:rowOff>
    </xdr:to>
    <xdr:grpSp>
      <xdr:nvGrpSpPr>
        <xdr:cNvPr id="10" name="Graphic 21">
          <a:extLst>
            <a:ext uri="{FF2B5EF4-FFF2-40B4-BE49-F238E27FC236}">
              <a16:creationId xmlns:a16="http://schemas.microsoft.com/office/drawing/2014/main" id="{C00DFE42-FC84-4A04-8F9B-F4668CF002B9}"/>
            </a:ext>
          </a:extLst>
        </xdr:cNvPr>
        <xdr:cNvGrpSpPr/>
      </xdr:nvGrpSpPr>
      <xdr:grpSpPr>
        <a:xfrm>
          <a:off x="8220347" y="4096262"/>
          <a:ext cx="4305300" cy="3928415"/>
          <a:chOff x="1913870" y="2489763"/>
          <a:chExt cx="2464039" cy="2463800"/>
        </a:xfrm>
        <a:scene3d>
          <a:camera prst="isometricOffAxis1Top">
            <a:rot lat="17956468" lon="2165229" rev="19260000"/>
          </a:camera>
          <a:lightRig rig="threePt" dir="t"/>
        </a:scene3d>
      </xdr:grpSpPr>
      <xdr:sp macro="" textlink="">
        <xdr:nvSpPr>
          <xdr:cNvPr id="11" name="Freeform: Shape 10">
            <a:extLst>
              <a:ext uri="{FF2B5EF4-FFF2-40B4-BE49-F238E27FC236}">
                <a16:creationId xmlns:a16="http://schemas.microsoft.com/office/drawing/2014/main" id="{BDF6F0F0-63F4-83D1-9534-46376533F167}"/>
              </a:ext>
            </a:extLst>
          </xdr:cNvPr>
          <xdr:cNvSpPr/>
        </xdr:nvSpPr>
        <xdr:spPr>
          <a:xfrm>
            <a:off x="3146013" y="2489763"/>
            <a:ext cx="1231896" cy="2284275"/>
          </a:xfrm>
          <a:custGeom>
            <a:avLst/>
            <a:gdLst>
              <a:gd name="connsiteX0" fmla="*/ -91 w 1231896"/>
              <a:gd name="connsiteY0" fmla="*/ -241 h 2284275"/>
              <a:gd name="connsiteX1" fmla="*/ 1231806 w 1231896"/>
              <a:gd name="connsiteY1" fmla="*/ 1231656 h 2284275"/>
              <a:gd name="connsiteX2" fmla="*/ 640284 w 1231896"/>
              <a:gd name="connsiteY2" fmla="*/ 2284035 h 2284275"/>
              <a:gd name="connsiteX3" fmla="*/ -91 w 1231896"/>
              <a:gd name="connsiteY3" fmla="*/ 1231656 h 2284275"/>
            </a:gdLst>
            <a:ahLst/>
            <a:cxnLst>
              <a:cxn ang="0">
                <a:pos x="connsiteX0" y="connsiteY0"/>
              </a:cxn>
              <a:cxn ang="0">
                <a:pos x="connsiteX1" y="connsiteY1"/>
              </a:cxn>
              <a:cxn ang="0">
                <a:pos x="connsiteX2" y="connsiteY2"/>
              </a:cxn>
              <a:cxn ang="0">
                <a:pos x="connsiteX3" y="connsiteY3"/>
              </a:cxn>
            </a:cxnLst>
            <a:rect l="l" t="t" r="r" b="b"/>
            <a:pathLst>
              <a:path w="1231896" h="2284275">
                <a:moveTo>
                  <a:pt x="-91" y="-241"/>
                </a:moveTo>
                <a:cubicBezTo>
                  <a:pt x="680270" y="-241"/>
                  <a:pt x="1231806" y="551295"/>
                  <a:pt x="1231806" y="1231656"/>
                </a:cubicBezTo>
                <a:cubicBezTo>
                  <a:pt x="1231806" y="1661643"/>
                  <a:pt x="1007607" y="2060521"/>
                  <a:pt x="640284" y="2284035"/>
                </a:cubicBezTo>
                <a:lnTo>
                  <a:pt x="-91" y="1231656"/>
                </a:lnTo>
                <a:close/>
              </a:path>
            </a:pathLst>
          </a:custGeom>
          <a:solidFill>
            <a:srgbClr val="4472C4"/>
          </a:solidFill>
          <a:ln w="19050" cap="flat">
            <a:noFill/>
            <a:prstDash val="solid"/>
            <a:round/>
          </a:ln>
          <a:sp3d z="330200" extrusionH="1606550">
            <a:extrusionClr>
              <a:srgbClr val="0070C0"/>
            </a:extrusionClr>
          </a:sp3d>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sp macro="" textlink="">
        <xdr:nvSpPr>
          <xdr:cNvPr id="12" name="Freeform: Shape 11">
            <a:extLst>
              <a:ext uri="{FF2B5EF4-FFF2-40B4-BE49-F238E27FC236}">
                <a16:creationId xmlns:a16="http://schemas.microsoft.com/office/drawing/2014/main" id="{A31C0A2C-82EE-E1B2-09DA-8B44503BDF5B}"/>
              </a:ext>
            </a:extLst>
          </xdr:cNvPr>
          <xdr:cNvSpPr/>
        </xdr:nvSpPr>
        <xdr:spPr>
          <a:xfrm>
            <a:off x="2568579" y="3721660"/>
            <a:ext cx="1217809" cy="1231903"/>
          </a:xfrm>
          <a:custGeom>
            <a:avLst/>
            <a:gdLst>
              <a:gd name="connsiteX0" fmla="*/ 1217718 w 1217809"/>
              <a:gd name="connsiteY0" fmla="*/ 1052138 h 1231903"/>
              <a:gd name="connsiteX1" fmla="*/ -91 w 1217809"/>
              <a:gd name="connsiteY1" fmla="*/ 1087952 h 1231903"/>
              <a:gd name="connsiteX2" fmla="*/ 577343 w 1217809"/>
              <a:gd name="connsiteY2" fmla="*/ -241 h 1231903"/>
            </a:gdLst>
            <a:ahLst/>
            <a:cxnLst>
              <a:cxn ang="0">
                <a:pos x="connsiteX0" y="connsiteY0"/>
              </a:cxn>
              <a:cxn ang="0">
                <a:pos x="connsiteX1" y="connsiteY1"/>
              </a:cxn>
              <a:cxn ang="0">
                <a:pos x="connsiteX2" y="connsiteY2"/>
              </a:cxn>
            </a:cxnLst>
            <a:rect l="l" t="t" r="r" b="b"/>
            <a:pathLst>
              <a:path w="1217809" h="1231903">
                <a:moveTo>
                  <a:pt x="1217718" y="1052138"/>
                </a:moveTo>
                <a:cubicBezTo>
                  <a:pt x="846510" y="1278023"/>
                  <a:pt x="383748" y="1291625"/>
                  <a:pt x="-91" y="1087952"/>
                </a:cubicBezTo>
                <a:lnTo>
                  <a:pt x="577343" y="-241"/>
                </a:lnTo>
                <a:close/>
              </a:path>
            </a:pathLst>
          </a:custGeom>
          <a:solidFill>
            <a:srgbClr val="ED7D31"/>
          </a:solidFill>
          <a:ln w="19050" cap="flat">
            <a:noFill/>
            <a:prstDash val="solid"/>
            <a:round/>
          </a:ln>
          <a:sp3d extrusionH="1270000">
            <a:extrusionClr>
              <a:srgbClr val="FF7D00"/>
            </a:extrusionClr>
          </a:sp3d>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sp macro="" textlink="">
        <xdr:nvSpPr>
          <xdr:cNvPr id="13" name="Freeform: Shape 12">
            <a:extLst>
              <a:ext uri="{FF2B5EF4-FFF2-40B4-BE49-F238E27FC236}">
                <a16:creationId xmlns:a16="http://schemas.microsoft.com/office/drawing/2014/main" id="{446430DD-5622-78C2-01C1-4ECACA156BCC}"/>
              </a:ext>
            </a:extLst>
          </xdr:cNvPr>
          <xdr:cNvSpPr/>
        </xdr:nvSpPr>
        <xdr:spPr>
          <a:xfrm>
            <a:off x="1913870" y="2489763"/>
            <a:ext cx="1232143" cy="2320080"/>
          </a:xfrm>
          <a:custGeom>
            <a:avLst/>
            <a:gdLst>
              <a:gd name="connsiteX0" fmla="*/ 654619 w 1232143"/>
              <a:gd name="connsiteY0" fmla="*/ 2319840 h 2320080"/>
              <a:gd name="connsiteX1" fmla="*/ 143869 w 1232143"/>
              <a:gd name="connsiteY1" fmla="*/ 654222 h 2320080"/>
              <a:gd name="connsiteX2" fmla="*/ 1232053 w 1232143"/>
              <a:gd name="connsiteY2" fmla="*/ -241 h 2320080"/>
              <a:gd name="connsiteX3" fmla="*/ 1232053 w 1232143"/>
              <a:gd name="connsiteY3" fmla="*/ 1231656 h 2320080"/>
            </a:gdLst>
            <a:ahLst/>
            <a:cxnLst>
              <a:cxn ang="0">
                <a:pos x="connsiteX0" y="connsiteY0"/>
              </a:cxn>
              <a:cxn ang="0">
                <a:pos x="connsiteX1" y="connsiteY1"/>
              </a:cxn>
              <a:cxn ang="0">
                <a:pos x="connsiteX2" y="connsiteY2"/>
              </a:cxn>
              <a:cxn ang="0">
                <a:pos x="connsiteX3" y="connsiteY3"/>
              </a:cxn>
            </a:cxnLst>
            <a:rect l="l" t="t" r="r" b="b"/>
            <a:pathLst>
              <a:path w="1232143" h="2320080">
                <a:moveTo>
                  <a:pt x="654619" y="2319840"/>
                </a:moveTo>
                <a:cubicBezTo>
                  <a:pt x="53629" y="2000933"/>
                  <a:pt x="-175038" y="1255211"/>
                  <a:pt x="143869" y="654222"/>
                </a:cubicBezTo>
                <a:cubicBezTo>
                  <a:pt x="357553" y="251524"/>
                  <a:pt x="776167" y="-241"/>
                  <a:pt x="1232053" y="-241"/>
                </a:cubicBezTo>
                <a:lnTo>
                  <a:pt x="1232053" y="1231656"/>
                </a:lnTo>
                <a:close/>
              </a:path>
            </a:pathLst>
          </a:custGeom>
          <a:solidFill>
            <a:srgbClr val="A5A5A5"/>
          </a:solidFill>
          <a:ln w="19050" cap="flat">
            <a:noFill/>
            <a:prstDash val="solid"/>
            <a:round/>
          </a:ln>
          <a:sp3d z="876300" extrusionH="2146300"/>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grpSp>
    <xdr:clientData/>
  </xdr:twoCellAnchor>
  <xdr:twoCellAnchor>
    <xdr:from>
      <xdr:col>16</xdr:col>
      <xdr:colOff>489856</xdr:colOff>
      <xdr:row>28</xdr:row>
      <xdr:rowOff>27213</xdr:rowOff>
    </xdr:from>
    <xdr:to>
      <xdr:col>19</xdr:col>
      <xdr:colOff>40821</xdr:colOff>
      <xdr:row>34</xdr:row>
      <xdr:rowOff>163286</xdr:rowOff>
    </xdr:to>
    <xdr:sp macro="" textlink="">
      <xdr:nvSpPr>
        <xdr:cNvPr id="14" name="TextBox 13">
          <a:extLst>
            <a:ext uri="{FF2B5EF4-FFF2-40B4-BE49-F238E27FC236}">
              <a16:creationId xmlns:a16="http://schemas.microsoft.com/office/drawing/2014/main" id="{DF5E6128-1509-489C-A41A-765B50871EF6}"/>
            </a:ext>
          </a:extLst>
        </xdr:cNvPr>
        <xdr:cNvSpPr txBox="1"/>
      </xdr:nvSpPr>
      <xdr:spPr>
        <a:xfrm>
          <a:off x="10395856" y="5437413"/>
          <a:ext cx="1408340" cy="127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a:t>
          </a:r>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3.0bn</a:t>
          </a:r>
          <a:r>
            <a:rPr lang="en-US" sz="3200" b="1" baseline="0">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 Loans</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endParaRPr>
        </a:p>
      </xdr:txBody>
    </xdr:sp>
    <xdr:clientData/>
  </xdr:twoCellAnchor>
  <xdr:twoCellAnchor>
    <xdr:from>
      <xdr:col>13</xdr:col>
      <xdr:colOff>321126</xdr:colOff>
      <xdr:row>23</xdr:row>
      <xdr:rowOff>184239</xdr:rowOff>
    </xdr:from>
    <xdr:to>
      <xdr:col>16</xdr:col>
      <xdr:colOff>96883</xdr:colOff>
      <xdr:row>30</xdr:row>
      <xdr:rowOff>128452</xdr:rowOff>
    </xdr:to>
    <xdr:sp macro="" textlink="">
      <xdr:nvSpPr>
        <xdr:cNvPr id="15" name="TextBox 14">
          <a:extLst>
            <a:ext uri="{FF2B5EF4-FFF2-40B4-BE49-F238E27FC236}">
              <a16:creationId xmlns:a16="http://schemas.microsoft.com/office/drawing/2014/main" id="{C2DFAD03-FE5B-4307-8D6A-E694EAF7E434}"/>
            </a:ext>
          </a:extLst>
        </xdr:cNvPr>
        <xdr:cNvSpPr txBox="1"/>
      </xdr:nvSpPr>
      <xdr:spPr>
        <a:xfrm>
          <a:off x="8369751" y="4641939"/>
          <a:ext cx="1633132" cy="1277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rgbClr val="2F0037"/>
              </a:solidFill>
              <a:effectLst>
                <a:innerShdw blurRad="63500" dist="50800" dir="16200000">
                  <a:prstClr val="black">
                    <a:alpha val="50000"/>
                  </a:prstClr>
                </a:innerShdw>
              </a:effectLst>
            </a:rPr>
            <a:t> </a:t>
          </a:r>
          <a:r>
            <a:rPr lang="el-GR" sz="3200" b="1">
              <a:solidFill>
                <a:srgbClr val="2F0037"/>
              </a:solidFill>
              <a:effectLst>
                <a:innerShdw blurRad="63500" dist="50800" dir="16200000">
                  <a:prstClr val="black">
                    <a:alpha val="50000"/>
                  </a:prstClr>
                </a:innerShdw>
              </a:effectLst>
            </a:rPr>
            <a:t>€</a:t>
          </a:r>
          <a:r>
            <a:rPr lang="en-US" sz="3200" b="1">
              <a:solidFill>
                <a:srgbClr val="2F0037"/>
              </a:solidFill>
              <a:effectLst>
                <a:innerShdw blurRad="63500" dist="50800" dir="16200000">
                  <a:prstClr val="black">
                    <a:alpha val="50000"/>
                  </a:prstClr>
                </a:innerShdw>
              </a:effectLst>
            </a:rPr>
            <a:t>3</a:t>
          </a:r>
          <a:r>
            <a:rPr lang="el-GR" sz="3200" b="1">
              <a:solidFill>
                <a:srgbClr val="2F0037"/>
              </a:solidFill>
              <a:effectLst>
                <a:innerShdw blurRad="63500" dist="50800" dir="16200000">
                  <a:prstClr val="black">
                    <a:alpha val="50000"/>
                  </a:prstClr>
                </a:innerShdw>
              </a:effectLst>
            </a:rPr>
            <a:t>.</a:t>
          </a:r>
          <a:r>
            <a:rPr lang="en-US" sz="3200" b="1">
              <a:solidFill>
                <a:srgbClr val="2F0037"/>
              </a:solidFill>
              <a:effectLst>
                <a:innerShdw blurRad="63500" dist="50800" dir="16200000">
                  <a:prstClr val="black">
                    <a:alpha val="50000"/>
                  </a:prstClr>
                </a:innerShdw>
              </a:effectLst>
            </a:rPr>
            <a:t>7bn</a:t>
          </a:r>
          <a:r>
            <a:rPr lang="en-US" sz="3200" b="1" baseline="0">
              <a:solidFill>
                <a:srgbClr val="2F0037"/>
              </a:solidFill>
              <a:effectLst>
                <a:innerShdw blurRad="63500" dist="50800" dir="16200000">
                  <a:prstClr val="black">
                    <a:alpha val="50000"/>
                  </a:prstClr>
                </a:innerShdw>
              </a:effectLst>
            </a:rPr>
            <a:t> </a:t>
          </a:r>
        </a:p>
        <a:p>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Depos</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endParaRPr>
        </a:p>
      </xdr:txBody>
    </xdr:sp>
    <xdr:clientData/>
  </xdr:twoCellAnchor>
  <xdr:twoCellAnchor>
    <xdr:from>
      <xdr:col>14</xdr:col>
      <xdr:colOff>209547</xdr:colOff>
      <xdr:row>36</xdr:row>
      <xdr:rowOff>87084</xdr:rowOff>
    </xdr:from>
    <xdr:to>
      <xdr:col>16</xdr:col>
      <xdr:colOff>615043</xdr:colOff>
      <xdr:row>43</xdr:row>
      <xdr:rowOff>29936</xdr:rowOff>
    </xdr:to>
    <xdr:sp macro="" textlink="">
      <xdr:nvSpPr>
        <xdr:cNvPr id="16" name="TextBox 15">
          <a:extLst>
            <a:ext uri="{FF2B5EF4-FFF2-40B4-BE49-F238E27FC236}">
              <a16:creationId xmlns:a16="http://schemas.microsoft.com/office/drawing/2014/main" id="{4EC3BA20-5750-46D3-8CD0-12B1BEDBAAFA}"/>
            </a:ext>
          </a:extLst>
        </xdr:cNvPr>
        <xdr:cNvSpPr txBox="1"/>
      </xdr:nvSpPr>
      <xdr:spPr>
        <a:xfrm>
          <a:off x="8877297" y="7021284"/>
          <a:ext cx="1643746" cy="1276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a:t>
          </a:r>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0.53bn </a:t>
          </a:r>
        </a:p>
        <a:p>
          <a:pPr marL="0" indent="0"/>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TBV</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endParaRPr>
        </a:p>
      </xdr:txBody>
    </xdr:sp>
    <xdr:clientData/>
  </xdr:twoCellAnchor>
  <xdr:twoCellAnchor>
    <xdr:from>
      <xdr:col>13</xdr:col>
      <xdr:colOff>27215</xdr:colOff>
      <xdr:row>18</xdr:row>
      <xdr:rowOff>54429</xdr:rowOff>
    </xdr:from>
    <xdr:to>
      <xdr:col>19</xdr:col>
      <xdr:colOff>231321</xdr:colOff>
      <xdr:row>20</xdr:row>
      <xdr:rowOff>149679</xdr:rowOff>
    </xdr:to>
    <xdr:sp macro="" textlink="">
      <xdr:nvSpPr>
        <xdr:cNvPr id="17" name="TextBox 16">
          <a:extLst>
            <a:ext uri="{FF2B5EF4-FFF2-40B4-BE49-F238E27FC236}">
              <a16:creationId xmlns:a16="http://schemas.microsoft.com/office/drawing/2014/main" id="{6A852E3D-96E5-425A-9B78-176743B50E90}"/>
            </a:ext>
          </a:extLst>
        </xdr:cNvPr>
        <xdr:cNvSpPr txBox="1"/>
      </xdr:nvSpPr>
      <xdr:spPr>
        <a:xfrm>
          <a:off x="8075840" y="3559629"/>
          <a:ext cx="3918856"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defTabSz="914322" rtl="0" eaLnBrk="1" latinLnBrk="0" hangingPunct="1"/>
          <a:r>
            <a:rPr lang="en-US" sz="2400" kern="1200">
              <a:solidFill>
                <a:schemeClr val="accent2"/>
              </a:solidFill>
              <a:effectLst>
                <a:glow rad="139700">
                  <a:schemeClr val="accent2">
                    <a:satMod val="175000"/>
                    <a:alpha val="40000"/>
                  </a:schemeClr>
                </a:glow>
              </a:effectLst>
              <a:latin typeface="+mn-lt"/>
              <a:ea typeface="+mn-ea"/>
              <a:cs typeface="+mn-cs"/>
            </a:rPr>
            <a:t>Balance Sheet in a </a:t>
          </a:r>
          <a:r>
            <a:rPr lang="en-US" sz="2400" kern="1200">
              <a:ln>
                <a:noFill/>
              </a:ln>
              <a:solidFill>
                <a:schemeClr val="accent2"/>
              </a:solidFill>
              <a:effectLst>
                <a:glow rad="139700">
                  <a:schemeClr val="accent2">
                    <a:satMod val="175000"/>
                    <a:alpha val="40000"/>
                  </a:schemeClr>
                </a:glow>
              </a:effectLst>
              <a:latin typeface="+mn-lt"/>
              <a:ea typeface="+mn-ea"/>
              <a:cs typeface="+mn-cs"/>
            </a:rPr>
            <a:t>nutshell</a:t>
          </a:r>
          <a:endParaRPr lang="el-GR" sz="2400" kern="1200">
            <a:ln>
              <a:noFill/>
            </a:ln>
            <a:solidFill>
              <a:schemeClr val="accent2"/>
            </a:solidFill>
            <a:effectLst>
              <a:glow rad="139700">
                <a:schemeClr val="accent2">
                  <a:satMod val="175000"/>
                  <a:alpha val="40000"/>
                </a:schemeClr>
              </a:glow>
            </a:effectLst>
            <a:latin typeface="+mn-lt"/>
            <a:ea typeface="+mn-ea"/>
            <a:cs typeface="+mn-cs"/>
          </a:endParaRPr>
        </a:p>
      </xdr:txBody>
    </xdr:sp>
    <xdr:clientData/>
  </xdr:twoCellAnchor>
  <xdr:twoCellAnchor>
    <xdr:from>
      <xdr:col>19</xdr:col>
      <xdr:colOff>353786</xdr:colOff>
      <xdr:row>34</xdr:row>
      <xdr:rowOff>54428</xdr:rowOff>
    </xdr:from>
    <xdr:to>
      <xdr:col>25</xdr:col>
      <xdr:colOff>367393</xdr:colOff>
      <xdr:row>46</xdr:row>
      <xdr:rowOff>54913</xdr:rowOff>
    </xdr:to>
    <xdr:graphicFrame macro="">
      <xdr:nvGraphicFramePr>
        <xdr:cNvPr id="18" name="Chart 17">
          <a:extLst>
            <a:ext uri="{FF2B5EF4-FFF2-40B4-BE49-F238E27FC236}">
              <a16:creationId xmlns:a16="http://schemas.microsoft.com/office/drawing/2014/main" id="{AFCC2642-06B6-4D33-971B-329FF07CC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571500</xdr:colOff>
      <xdr:row>32</xdr:row>
      <xdr:rowOff>66399</xdr:rowOff>
    </xdr:from>
    <xdr:to>
      <xdr:col>25</xdr:col>
      <xdr:colOff>149679</xdr:colOff>
      <xdr:row>32</xdr:row>
      <xdr:rowOff>85721</xdr:rowOff>
    </xdr:to>
    <xdr:cxnSp macro="">
      <xdr:nvCxnSpPr>
        <xdr:cNvPr id="19" name="Straight Connector 18">
          <a:extLst>
            <a:ext uri="{FF2B5EF4-FFF2-40B4-BE49-F238E27FC236}">
              <a16:creationId xmlns:a16="http://schemas.microsoft.com/office/drawing/2014/main" id="{9C3887F3-6814-462D-A800-1C6706F19B5A}"/>
            </a:ext>
          </a:extLst>
        </xdr:cNvPr>
        <xdr:cNvCxnSpPr/>
      </xdr:nvCxnSpPr>
      <xdr:spPr>
        <a:xfrm flipV="1">
          <a:off x="12464143" y="6244042"/>
          <a:ext cx="3333750" cy="19322"/>
        </a:xfrm>
        <a:prstGeom prst="line">
          <a:avLst/>
        </a:prstGeom>
        <a:ln w="22225" cap="flat">
          <a:solidFill>
            <a:schemeClr val="accent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486957</xdr:colOff>
      <xdr:row>32</xdr:row>
      <xdr:rowOff>190491</xdr:rowOff>
    </xdr:from>
    <xdr:to>
      <xdr:col>25</xdr:col>
      <xdr:colOff>27215</xdr:colOff>
      <xdr:row>35</xdr:row>
      <xdr:rowOff>40822</xdr:rowOff>
    </xdr:to>
    <xdr:sp macro="" textlink="">
      <xdr:nvSpPr>
        <xdr:cNvPr id="24" name="TextBox 23">
          <a:extLst>
            <a:ext uri="{FF2B5EF4-FFF2-40B4-BE49-F238E27FC236}">
              <a16:creationId xmlns:a16="http://schemas.microsoft.com/office/drawing/2014/main" id="{46D572F9-690C-F62A-7FC9-EB7BD0067F0D}"/>
            </a:ext>
          </a:extLst>
        </xdr:cNvPr>
        <xdr:cNvSpPr txBox="1"/>
      </xdr:nvSpPr>
      <xdr:spPr>
        <a:xfrm>
          <a:off x="12379600" y="6368134"/>
          <a:ext cx="3295829" cy="421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1800" b="1" kern="1200">
              <a:solidFill>
                <a:schemeClr val="accent2"/>
              </a:solidFill>
              <a:effectLst/>
              <a:latin typeface="+mn-lt"/>
              <a:ea typeface="+mn-ea"/>
              <a:cs typeface="+mn-cs"/>
            </a:rPr>
            <a:t>Loan disburshments 1Q23-2Q24</a:t>
          </a:r>
        </a:p>
        <a:p>
          <a:endParaRPr lang="en-US" sz="18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mn-lt"/>
            <a:ea typeface="+mn-ea"/>
            <a:cs typeface="+mn-cs"/>
          </a:endParaRPr>
        </a:p>
      </xdr:txBody>
    </xdr:sp>
    <xdr:clientData/>
  </xdr:twoCellAnchor>
  <xdr:twoCellAnchor editAs="oneCell">
    <xdr:from>
      <xdr:col>19</xdr:col>
      <xdr:colOff>380999</xdr:colOff>
      <xdr:row>35</xdr:row>
      <xdr:rowOff>95250</xdr:rowOff>
    </xdr:from>
    <xdr:to>
      <xdr:col>25</xdr:col>
      <xdr:colOff>126546</xdr:colOff>
      <xdr:row>46</xdr:row>
      <xdr:rowOff>57150</xdr:rowOff>
    </xdr:to>
    <xdr:pic>
      <xdr:nvPicPr>
        <xdr:cNvPr id="29" name="Picture 28">
          <a:extLst>
            <a:ext uri="{FF2B5EF4-FFF2-40B4-BE49-F238E27FC236}">
              <a16:creationId xmlns:a16="http://schemas.microsoft.com/office/drawing/2014/main" id="{75F59732-F7D5-66DD-98FC-2EEEB6317D7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273642" y="6844393"/>
          <a:ext cx="3501118"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258536</xdr:colOff>
      <xdr:row>4</xdr:row>
      <xdr:rowOff>13607</xdr:rowOff>
    </xdr:from>
    <xdr:to>
      <xdr:col>19</xdr:col>
      <xdr:colOff>496661</xdr:colOff>
      <xdr:row>16</xdr:row>
      <xdr:rowOff>46264</xdr:rowOff>
    </xdr:to>
    <xdr:pic>
      <xdr:nvPicPr>
        <xdr:cNvPr id="32" name="Picture 31">
          <a:extLst>
            <a:ext uri="{FF2B5EF4-FFF2-40B4-BE49-F238E27FC236}">
              <a16:creationId xmlns:a16="http://schemas.microsoft.com/office/drawing/2014/main" id="{B2A2674F-A515-C730-A3E9-A8A2C49CF2D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69679" y="775607"/>
          <a:ext cx="46196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557893</xdr:colOff>
      <xdr:row>18</xdr:row>
      <xdr:rowOff>81644</xdr:rowOff>
    </xdr:from>
    <xdr:to>
      <xdr:col>11</xdr:col>
      <xdr:colOff>605518</xdr:colOff>
      <xdr:row>44</xdr:row>
      <xdr:rowOff>123826</xdr:rowOff>
    </xdr:to>
    <xdr:pic>
      <xdr:nvPicPr>
        <xdr:cNvPr id="33" name="Picture 32">
          <a:extLst>
            <a:ext uri="{FF2B5EF4-FFF2-40B4-BE49-F238E27FC236}">
              <a16:creationId xmlns:a16="http://schemas.microsoft.com/office/drawing/2014/main" id="{ED153FC3-EE0E-7AA3-4A5C-33ED3525DFC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09750" y="3592287"/>
          <a:ext cx="5680982" cy="499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571501</xdr:colOff>
      <xdr:row>4</xdr:row>
      <xdr:rowOff>244928</xdr:rowOff>
    </xdr:from>
    <xdr:to>
      <xdr:col>11</xdr:col>
      <xdr:colOff>609601</xdr:colOff>
      <xdr:row>14</xdr:row>
      <xdr:rowOff>134710</xdr:rowOff>
    </xdr:to>
    <xdr:pic>
      <xdr:nvPicPr>
        <xdr:cNvPr id="36" name="Picture 35">
          <a:extLst>
            <a:ext uri="{FF2B5EF4-FFF2-40B4-BE49-F238E27FC236}">
              <a16:creationId xmlns:a16="http://schemas.microsoft.com/office/drawing/2014/main" id="{168F89F9-64EA-F0B6-BF3E-FC020CBE621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3358" y="1006928"/>
          <a:ext cx="5671457" cy="187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2</xdr:row>
      <xdr:rowOff>180975</xdr:rowOff>
    </xdr:to>
    <xdr:pic>
      <xdr:nvPicPr>
        <xdr:cNvPr id="2" name="Graphic 1">
          <a:extLst>
            <a:ext uri="{FF2B5EF4-FFF2-40B4-BE49-F238E27FC236}">
              <a16:creationId xmlns:a16="http://schemas.microsoft.com/office/drawing/2014/main" id="{57E44868-D958-4344-A351-13066BAF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79095"/>
        </a:xfrm>
        <a:prstGeom prst="rect">
          <a:avLst/>
        </a:prstGeom>
      </xdr:spPr>
    </xdr:pic>
    <xdr:clientData/>
  </xdr:twoCellAnchor>
  <xdr:twoCellAnchor>
    <xdr:from>
      <xdr:col>6</xdr:col>
      <xdr:colOff>33618</xdr:colOff>
      <xdr:row>77</xdr:row>
      <xdr:rowOff>135590</xdr:rowOff>
    </xdr:from>
    <xdr:to>
      <xdr:col>10</xdr:col>
      <xdr:colOff>930089</xdr:colOff>
      <xdr:row>92</xdr:row>
      <xdr:rowOff>21290</xdr:rowOff>
    </xdr:to>
    <xdr:graphicFrame macro="">
      <xdr:nvGraphicFramePr>
        <xdr:cNvPr id="3" name="Chart 2">
          <a:extLst>
            <a:ext uri="{FF2B5EF4-FFF2-40B4-BE49-F238E27FC236}">
              <a16:creationId xmlns:a16="http://schemas.microsoft.com/office/drawing/2014/main" id="{8F6E6EC9-EF3B-4AF0-B0ED-959A9F8929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938212</xdr:colOff>
      <xdr:row>50</xdr:row>
      <xdr:rowOff>71437</xdr:rowOff>
    </xdr:from>
    <xdr:to>
      <xdr:col>20</xdr:col>
      <xdr:colOff>614362</xdr:colOff>
      <xdr:row>64</xdr:row>
      <xdr:rowOff>147637</xdr:rowOff>
    </xdr:to>
    <xdr:graphicFrame macro="">
      <xdr:nvGraphicFramePr>
        <xdr:cNvPr id="8" name="Chart 7">
          <a:extLst>
            <a:ext uri="{FF2B5EF4-FFF2-40B4-BE49-F238E27FC236}">
              <a16:creationId xmlns:a16="http://schemas.microsoft.com/office/drawing/2014/main" id="{AD103949-ADC0-756D-B482-9377688531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923925</xdr:colOff>
      <xdr:row>66</xdr:row>
      <xdr:rowOff>157162</xdr:rowOff>
    </xdr:from>
    <xdr:to>
      <xdr:col>20</xdr:col>
      <xdr:colOff>600075</xdr:colOff>
      <xdr:row>81</xdr:row>
      <xdr:rowOff>42862</xdr:rowOff>
    </xdr:to>
    <xdr:graphicFrame macro="">
      <xdr:nvGraphicFramePr>
        <xdr:cNvPr id="9" name="Chart 8">
          <a:extLst>
            <a:ext uri="{FF2B5EF4-FFF2-40B4-BE49-F238E27FC236}">
              <a16:creationId xmlns:a16="http://schemas.microsoft.com/office/drawing/2014/main" id="{35D667AE-C1DB-2FD0-3913-3EF558E11C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1253626</xdr:colOff>
      <xdr:row>3</xdr:row>
      <xdr:rowOff>1482</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186690</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1186703</xdr:colOff>
      <xdr:row>3</xdr:row>
      <xdr:rowOff>1681</xdr:rowOff>
    </xdr:to>
    <xdr:pic>
      <xdr:nvPicPr>
        <xdr:cNvPr id="2" name="Graphic 1">
          <a:extLst>
            <a:ext uri="{FF2B5EF4-FFF2-40B4-BE49-F238E27FC236}">
              <a16:creationId xmlns:a16="http://schemas.microsoft.com/office/drawing/2014/main" id="{3B17F736-84B7-40A2-96CB-90B5FEDF8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58800" cy="373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3</xdr:row>
      <xdr:rowOff>0</xdr:rowOff>
    </xdr:to>
    <xdr:pic>
      <xdr:nvPicPr>
        <xdr:cNvPr id="2" name="Graphic 1">
          <a:extLst>
            <a:ext uri="{FF2B5EF4-FFF2-40B4-BE49-F238E27FC236}">
              <a16:creationId xmlns:a16="http://schemas.microsoft.com/office/drawing/2014/main" id="{36D3D9C3-3BB8-4BA4-9127-D1C94D140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77850"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1246990</xdr:colOff>
      <xdr:row>2</xdr:row>
      <xdr:rowOff>162597</xdr:rowOff>
    </xdr:to>
    <xdr:pic>
      <xdr:nvPicPr>
        <xdr:cNvPr id="2" name="Graphic 1">
          <a:extLst>
            <a:ext uri="{FF2B5EF4-FFF2-40B4-BE49-F238E27FC236}">
              <a16:creationId xmlns:a16="http://schemas.microsoft.com/office/drawing/2014/main" id="{EF290218-605F-4750-BE2B-0A3D9138D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0" y="201706"/>
          <a:ext cx="1177850" cy="4009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1222450</xdr:colOff>
      <xdr:row>2</xdr:row>
      <xdr:rowOff>148254</xdr:rowOff>
    </xdr:to>
    <xdr:pic>
      <xdr:nvPicPr>
        <xdr:cNvPr id="2" name="Graphic 1">
          <a:extLst>
            <a:ext uri="{FF2B5EF4-FFF2-40B4-BE49-F238E27FC236}">
              <a16:creationId xmlns:a16="http://schemas.microsoft.com/office/drawing/2014/main" id="{56FF818A-1CF7-47C7-8AA0-74362200A3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1" y="168088"/>
          <a:ext cx="1162834" cy="4049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ptimabanksa.sharepoint.com/sites/StrategyIR/Strategy%20%20IR/Doukas/Results%20deliverables/2Q%202024/IR%20Factsheet%202Q%202024%20vs1.xlsx" TargetMode="External"/><Relationship Id="rId1" Type="http://schemas.openxmlformats.org/officeDocument/2006/relationships/externalLinkPath" Target="IR%20Factsheet%202Q%202024%20v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Dashboard"/>
      <sheetName val="KPIs"/>
      <sheetName val="Balance Sheet"/>
      <sheetName val="P&amp;L"/>
      <sheetName val="NII NFM"/>
      <sheetName val="Loans"/>
      <sheetName val="Customer Funds"/>
      <sheetName val="Securities"/>
      <sheetName val="Capital"/>
      <sheetName val="Asset Quality"/>
      <sheetName val="IFRS9 stages"/>
      <sheetName val="Various"/>
      <sheetName val="Glossary"/>
    </sheetNames>
    <sheetDataSet>
      <sheetData sheetId="0"/>
      <sheetData sheetId="1"/>
      <sheetData sheetId="2"/>
      <sheetData sheetId="3">
        <row r="25">
          <cell r="H25">
            <v>3680.4422706200276</v>
          </cell>
        </row>
      </sheetData>
      <sheetData sheetId="4">
        <row r="10">
          <cell r="I10">
            <v>9.575029171650435</v>
          </cell>
        </row>
      </sheetData>
      <sheetData sheetId="5"/>
      <sheetData sheetId="6"/>
      <sheetData sheetId="7"/>
      <sheetData sheetId="8"/>
      <sheetData sheetId="9"/>
      <sheetData sheetId="10">
        <row r="14">
          <cell r="E14">
            <v>10.236485569999999</v>
          </cell>
          <cell r="F14">
            <v>10.971320352833693</v>
          </cell>
          <cell r="G14">
            <v>11.006102846907602</v>
          </cell>
          <cell r="H14">
            <v>11.127818040000001</v>
          </cell>
          <cell r="I14">
            <v>30.9626938</v>
          </cell>
        </row>
      </sheetData>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0EEA-52E1-44F4-8CED-0BCAB3D23F8C}">
  <sheetPr>
    <tabColor rgb="FF2F0037"/>
  </sheetPr>
  <dimension ref="A1:BL101"/>
  <sheetViews>
    <sheetView zoomScaleNormal="100" workbookViewId="0">
      <selection activeCell="D14" sqref="D14"/>
    </sheetView>
  </sheetViews>
  <sheetFormatPr defaultColWidth="9.33203125" defaultRowHeight="14.4"/>
  <cols>
    <col min="1" max="1" width="3.6640625" style="291" customWidth="1"/>
    <col min="2" max="2" width="4.33203125" style="291" customWidth="1"/>
    <col min="3" max="3" width="9.33203125" style="291"/>
    <col min="4" max="4" width="16.6640625" style="291" bestFit="1" customWidth="1"/>
    <col min="5" max="19" width="9.33203125" style="291"/>
    <col min="20" max="20" width="13.44140625" style="291" customWidth="1"/>
    <col min="21" max="16384" width="9.33203125" style="291"/>
  </cols>
  <sheetData>
    <row r="1" spans="1:64">
      <c r="A1" s="290"/>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row>
    <row r="2" spans="1:64">
      <c r="A2" s="290"/>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row>
    <row r="3" spans="1:64">
      <c r="A3" s="290"/>
      <c r="B3" s="290"/>
      <c r="C3" s="28"/>
      <c r="D3" s="28"/>
      <c r="E3" s="28"/>
      <c r="F3" s="28"/>
      <c r="G3" s="28"/>
      <c r="H3" s="28"/>
      <c r="I3" s="28"/>
      <c r="J3" s="28"/>
      <c r="K3" s="28"/>
      <c r="L3" s="28"/>
      <c r="M3" s="28"/>
      <c r="N3" s="28"/>
      <c r="O3" s="28"/>
      <c r="P3" s="28"/>
      <c r="Q3" s="28"/>
      <c r="R3" s="28"/>
      <c r="S3" s="28"/>
      <c r="T3" s="28"/>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row>
    <row r="4" spans="1:64" ht="21">
      <c r="A4" s="290"/>
      <c r="B4" s="290"/>
      <c r="C4" s="28"/>
      <c r="D4" s="292"/>
      <c r="E4" s="28"/>
      <c r="F4" s="28"/>
      <c r="G4" s="28"/>
      <c r="H4" s="28"/>
      <c r="I4" s="28"/>
      <c r="J4" s="28"/>
      <c r="K4" s="28"/>
      <c r="L4" s="28"/>
      <c r="M4" s="28"/>
      <c r="N4" s="28"/>
      <c r="O4" s="28"/>
      <c r="P4" s="28"/>
      <c r="Q4" s="28"/>
      <c r="R4" s="28"/>
      <c r="S4" s="28"/>
      <c r="T4" s="28"/>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row>
    <row r="5" spans="1:64">
      <c r="A5" s="290"/>
      <c r="B5" s="290"/>
      <c r="C5" s="28"/>
      <c r="D5" s="28"/>
      <c r="E5" s="28"/>
      <c r="F5" s="28"/>
      <c r="G5" s="28"/>
      <c r="H5" s="28"/>
      <c r="I5" s="28"/>
      <c r="J5" s="28"/>
      <c r="K5" s="28"/>
      <c r="L5" s="28"/>
      <c r="M5" s="28"/>
      <c r="N5" s="28"/>
      <c r="O5" s="28"/>
      <c r="P5" s="28"/>
      <c r="Q5" s="28"/>
      <c r="R5" s="28"/>
      <c r="S5" s="28"/>
      <c r="T5" s="28"/>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row>
    <row r="6" spans="1:64">
      <c r="A6" s="290"/>
      <c r="B6" s="290"/>
      <c r="C6" s="28"/>
      <c r="D6" s="28"/>
      <c r="E6" s="28"/>
      <c r="F6" s="28"/>
      <c r="G6" s="28"/>
      <c r="H6" s="28"/>
      <c r="I6" s="28"/>
      <c r="J6" s="28"/>
      <c r="K6" s="28"/>
      <c r="L6" s="28"/>
      <c r="M6" s="28"/>
      <c r="N6" s="28"/>
      <c r="O6" s="28"/>
      <c r="P6" s="28"/>
      <c r="Q6" s="28"/>
      <c r="R6" s="28"/>
      <c r="S6" s="28"/>
      <c r="T6" s="28"/>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row>
    <row r="7" spans="1:64" ht="21.75" customHeight="1">
      <c r="A7" s="290"/>
      <c r="B7" s="290"/>
      <c r="C7" s="28"/>
      <c r="D7" s="28"/>
      <c r="E7" s="28"/>
      <c r="F7" s="28"/>
      <c r="G7" s="28"/>
      <c r="H7" s="28"/>
      <c r="I7" s="28"/>
      <c r="J7" s="28"/>
      <c r="K7" s="28"/>
      <c r="L7" s="28"/>
      <c r="M7" s="28"/>
      <c r="N7" s="28"/>
      <c r="O7" s="28"/>
      <c r="P7" s="28"/>
      <c r="Q7" s="28"/>
      <c r="R7" s="28"/>
      <c r="S7" s="28"/>
      <c r="T7" s="28"/>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row>
    <row r="8" spans="1:64" ht="36.6">
      <c r="A8" s="290"/>
      <c r="B8" s="290"/>
      <c r="C8" s="28"/>
      <c r="D8" s="293" t="s">
        <v>281</v>
      </c>
      <c r="E8" s="28"/>
      <c r="F8" s="28"/>
      <c r="G8" s="28"/>
      <c r="H8" s="28"/>
      <c r="I8" s="28"/>
      <c r="J8" s="28"/>
      <c r="K8" s="28"/>
      <c r="L8" s="28"/>
      <c r="M8" s="28"/>
      <c r="N8" s="28"/>
      <c r="O8" s="28"/>
      <c r="P8" s="28"/>
      <c r="Q8" s="28"/>
      <c r="R8" s="28"/>
      <c r="S8" s="28"/>
      <c r="T8" s="28"/>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row>
    <row r="9" spans="1:64" ht="17.399999999999999" customHeight="1">
      <c r="A9" s="290"/>
      <c r="B9" s="290"/>
      <c r="C9" s="28"/>
      <c r="D9" s="294"/>
      <c r="E9" s="28"/>
      <c r="F9" s="28"/>
      <c r="G9" s="28"/>
      <c r="H9" s="28"/>
      <c r="I9" s="28"/>
      <c r="J9" s="28"/>
      <c r="K9" s="28"/>
      <c r="L9" s="28"/>
      <c r="M9" s="28"/>
      <c r="N9" s="28"/>
      <c r="O9" s="28"/>
      <c r="P9" s="28"/>
      <c r="Q9" s="28"/>
      <c r="R9" s="28"/>
      <c r="S9" s="28"/>
      <c r="T9" s="28"/>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0"/>
      <c r="BI9" s="290"/>
      <c r="BJ9" s="290"/>
      <c r="BK9" s="290"/>
      <c r="BL9" s="290"/>
    </row>
    <row r="10" spans="1:64" ht="21.6" thickBot="1">
      <c r="A10" s="290"/>
      <c r="B10" s="290"/>
      <c r="C10" s="28"/>
      <c r="D10" s="295" t="s">
        <v>266</v>
      </c>
      <c r="E10" s="296"/>
      <c r="F10" s="296"/>
      <c r="G10" s="296"/>
      <c r="H10" s="297"/>
      <c r="I10" s="28"/>
      <c r="J10" s="28"/>
      <c r="K10" s="28"/>
      <c r="L10" s="28"/>
      <c r="M10" s="28"/>
      <c r="N10" s="28"/>
      <c r="O10" s="28"/>
      <c r="P10" s="28"/>
      <c r="Q10" s="28"/>
      <c r="R10" s="28"/>
      <c r="S10" s="28"/>
      <c r="T10" s="28"/>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c r="BK10" s="290"/>
      <c r="BL10" s="290"/>
    </row>
    <row r="11" spans="1:64" ht="21">
      <c r="A11" s="290"/>
      <c r="B11" s="290"/>
      <c r="C11" s="28"/>
      <c r="D11" s="298" t="s">
        <v>267</v>
      </c>
      <c r="E11" s="294"/>
      <c r="F11" s="299"/>
      <c r="G11" s="28"/>
      <c r="H11" s="28"/>
      <c r="I11" s="28"/>
      <c r="J11" s="28"/>
      <c r="K11" s="28"/>
      <c r="L11" s="28"/>
      <c r="M11" s="28"/>
      <c r="N11" s="28"/>
      <c r="O11" s="28"/>
      <c r="P11" s="28"/>
      <c r="Q11" s="28"/>
      <c r="R11" s="28"/>
      <c r="S11" s="28"/>
      <c r="T11" s="28"/>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row>
    <row r="12" spans="1:64" ht="21">
      <c r="A12" s="290"/>
      <c r="B12" s="290"/>
      <c r="C12" s="28"/>
      <c r="D12" s="298" t="s">
        <v>268</v>
      </c>
      <c r="E12" s="294"/>
      <c r="F12" s="299"/>
      <c r="G12" s="28"/>
      <c r="H12" s="28"/>
      <c r="I12" s="28"/>
      <c r="J12" s="28"/>
      <c r="K12" s="28"/>
      <c r="L12" s="28"/>
      <c r="M12" s="28"/>
      <c r="N12" s="28"/>
      <c r="O12" s="28"/>
      <c r="P12" s="28"/>
      <c r="Q12" s="28"/>
      <c r="R12" s="28"/>
      <c r="S12" s="28"/>
      <c r="T12" s="28"/>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row>
    <row r="13" spans="1:64" ht="21">
      <c r="A13" s="290"/>
      <c r="B13" s="290"/>
      <c r="C13" s="28"/>
      <c r="D13" s="298" t="s">
        <v>269</v>
      </c>
      <c r="E13" s="294"/>
      <c r="F13" s="299"/>
      <c r="G13" s="28"/>
      <c r="H13" s="28"/>
      <c r="I13" s="28"/>
      <c r="J13" s="28"/>
      <c r="K13" s="28"/>
      <c r="L13" s="28"/>
      <c r="M13" s="28"/>
      <c r="N13" s="28"/>
      <c r="O13" s="28"/>
      <c r="P13" s="28"/>
      <c r="Q13" s="28"/>
      <c r="R13" s="28"/>
      <c r="S13" s="28"/>
      <c r="T13" s="28"/>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row>
    <row r="14" spans="1:64" ht="21">
      <c r="A14" s="290"/>
      <c r="B14" s="290"/>
      <c r="C14" s="28"/>
      <c r="D14" s="298" t="s">
        <v>270</v>
      </c>
      <c r="E14" s="294"/>
      <c r="F14" s="299"/>
      <c r="G14" s="28"/>
      <c r="H14" s="28"/>
      <c r="I14" s="28"/>
      <c r="J14" s="28"/>
      <c r="K14" s="28"/>
      <c r="L14" s="28"/>
      <c r="M14" s="28"/>
      <c r="N14" s="28"/>
      <c r="O14" s="28"/>
      <c r="P14" s="28"/>
      <c r="Q14" s="28"/>
      <c r="R14" s="28"/>
      <c r="S14" s="28"/>
      <c r="T14" s="28"/>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row>
    <row r="15" spans="1:64" ht="21">
      <c r="A15" s="290"/>
      <c r="B15" s="290"/>
      <c r="C15" s="28"/>
      <c r="D15" s="298" t="s">
        <v>271</v>
      </c>
      <c r="E15" s="294"/>
      <c r="F15" s="299"/>
      <c r="G15" s="28"/>
      <c r="H15" s="28"/>
      <c r="I15" s="28"/>
      <c r="J15" s="28"/>
      <c r="K15" s="28"/>
      <c r="L15" s="28"/>
      <c r="M15" s="28"/>
      <c r="N15" s="28"/>
      <c r="O15" s="28"/>
      <c r="P15" s="28"/>
      <c r="Q15" s="28"/>
      <c r="R15" s="28"/>
      <c r="S15" s="28"/>
      <c r="T15" s="28"/>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row>
    <row r="16" spans="1:64" ht="21">
      <c r="A16" s="290"/>
      <c r="B16" s="290"/>
      <c r="C16" s="28"/>
      <c r="D16" s="298" t="s">
        <v>272</v>
      </c>
      <c r="E16" s="28"/>
      <c r="F16" s="28"/>
      <c r="G16" s="28"/>
      <c r="H16" s="28"/>
      <c r="I16" s="28"/>
      <c r="J16" s="28"/>
      <c r="K16" s="28"/>
      <c r="L16" s="28"/>
      <c r="M16" s="28"/>
      <c r="N16" s="28"/>
      <c r="O16" s="28"/>
      <c r="P16" s="28"/>
      <c r="Q16" s="28"/>
      <c r="R16" s="28"/>
      <c r="S16" s="28"/>
      <c r="T16" s="28"/>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row>
    <row r="17" spans="1:64" ht="21">
      <c r="A17" s="290"/>
      <c r="B17" s="290"/>
      <c r="C17" s="28"/>
      <c r="D17" s="298" t="s">
        <v>273</v>
      </c>
      <c r="E17" s="28"/>
      <c r="F17" s="28"/>
      <c r="G17" s="28"/>
      <c r="H17" s="28"/>
      <c r="I17" s="28"/>
      <c r="J17" s="28"/>
      <c r="K17" s="28"/>
      <c r="L17" s="28"/>
      <c r="M17" s="28"/>
      <c r="N17" s="28"/>
      <c r="O17" s="28"/>
      <c r="P17" s="28"/>
      <c r="Q17" s="28"/>
      <c r="R17" s="28"/>
      <c r="S17" s="28"/>
      <c r="T17" s="28"/>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row>
    <row r="18" spans="1:64" ht="21">
      <c r="A18" s="290"/>
      <c r="B18" s="290"/>
      <c r="C18" s="28"/>
      <c r="D18" s="298" t="s">
        <v>274</v>
      </c>
      <c r="E18" s="28"/>
      <c r="F18" s="28"/>
      <c r="G18" s="28"/>
      <c r="H18" s="28"/>
      <c r="I18" s="28"/>
      <c r="J18" s="28"/>
      <c r="K18" s="28"/>
      <c r="L18" s="28"/>
      <c r="M18" s="28"/>
      <c r="N18" s="28"/>
      <c r="O18" s="28"/>
      <c r="P18" s="28"/>
      <c r="Q18" s="28"/>
      <c r="R18" s="28"/>
      <c r="S18" s="28"/>
      <c r="T18" s="28"/>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row>
    <row r="19" spans="1:64" ht="21">
      <c r="A19" s="290"/>
      <c r="B19" s="290"/>
      <c r="C19" s="28"/>
      <c r="D19" s="298" t="s">
        <v>275</v>
      </c>
      <c r="E19" s="28"/>
      <c r="F19" s="28"/>
      <c r="G19" s="28"/>
      <c r="H19" s="28"/>
      <c r="I19" s="28"/>
      <c r="J19" s="28"/>
      <c r="K19" s="28"/>
      <c r="L19" s="28"/>
      <c r="M19" s="28"/>
      <c r="N19" s="28"/>
      <c r="O19" s="28"/>
      <c r="P19" s="28"/>
      <c r="Q19" s="28"/>
      <c r="R19" s="28"/>
      <c r="S19" s="28"/>
      <c r="T19" s="28"/>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row>
    <row r="20" spans="1:64" ht="21">
      <c r="A20" s="290"/>
      <c r="B20" s="290"/>
      <c r="C20" s="28"/>
      <c r="D20" s="298" t="s">
        <v>278</v>
      </c>
      <c r="E20" s="28"/>
      <c r="F20" s="28"/>
      <c r="G20" s="28"/>
      <c r="H20" s="28"/>
      <c r="I20" s="28"/>
      <c r="J20" s="28"/>
      <c r="K20" s="28"/>
      <c r="L20" s="28"/>
      <c r="M20" s="28"/>
      <c r="N20" s="28"/>
      <c r="O20" s="28"/>
      <c r="P20" s="28"/>
      <c r="Q20" s="294"/>
      <c r="R20" s="28"/>
      <c r="S20" s="28"/>
      <c r="T20" s="28"/>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row>
    <row r="21" spans="1:64" ht="21">
      <c r="A21" s="290"/>
      <c r="B21" s="290"/>
      <c r="C21" s="28"/>
      <c r="D21" s="298" t="s">
        <v>279</v>
      </c>
      <c r="E21" s="28"/>
      <c r="F21" s="28"/>
      <c r="G21" s="28"/>
      <c r="H21" s="28"/>
      <c r="I21" s="28"/>
      <c r="J21" s="28"/>
      <c r="K21" s="28"/>
      <c r="L21" s="28"/>
      <c r="M21" s="28"/>
      <c r="N21" s="28"/>
      <c r="O21" s="28"/>
      <c r="P21" s="301" t="s">
        <v>276</v>
      </c>
      <c r="Q21" s="300"/>
      <c r="R21" s="28"/>
      <c r="S21" s="28"/>
      <c r="T21" s="28"/>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row>
    <row r="22" spans="1:64" ht="21">
      <c r="A22" s="290"/>
      <c r="B22" s="290"/>
      <c r="C22" s="28"/>
      <c r="D22" s="298" t="s">
        <v>280</v>
      </c>
      <c r="E22" s="28"/>
      <c r="F22" s="28"/>
      <c r="G22" s="28"/>
      <c r="H22" s="28"/>
      <c r="I22" s="28"/>
      <c r="J22" s="28"/>
      <c r="K22" s="28"/>
      <c r="L22" s="28"/>
      <c r="M22" s="28"/>
      <c r="N22" s="28"/>
      <c r="O22" s="28"/>
      <c r="P22" s="302" t="s">
        <v>277</v>
      </c>
      <c r="Q22" s="28"/>
      <c r="R22" s="28"/>
      <c r="S22" s="28"/>
      <c r="T22" s="28"/>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row>
    <row r="23" spans="1:64" ht="21">
      <c r="A23" s="290"/>
      <c r="B23" s="290"/>
      <c r="C23" s="28"/>
      <c r="D23" s="298"/>
      <c r="E23" s="28"/>
      <c r="F23" s="28"/>
      <c r="G23" s="28"/>
      <c r="H23" s="28"/>
      <c r="I23" s="28"/>
      <c r="J23" s="28"/>
      <c r="K23" s="28"/>
      <c r="L23" s="28"/>
      <c r="M23" s="28"/>
      <c r="N23" s="28"/>
      <c r="O23" s="28"/>
      <c r="P23" s="28"/>
      <c r="Q23" s="28"/>
      <c r="R23" s="302"/>
      <c r="S23" s="28"/>
      <c r="T23" s="28"/>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row>
    <row r="24" spans="1:64">
      <c r="A24" s="290"/>
      <c r="B24" s="290"/>
      <c r="C24" s="28"/>
      <c r="D24" s="28"/>
      <c r="E24" s="28"/>
      <c r="F24" s="28"/>
      <c r="G24" s="28"/>
      <c r="H24" s="28"/>
      <c r="I24" s="28"/>
      <c r="J24" s="28"/>
      <c r="K24" s="28"/>
      <c r="L24" s="28"/>
      <c r="M24" s="28"/>
      <c r="N24" s="28"/>
      <c r="O24" s="28"/>
      <c r="P24" s="28"/>
      <c r="Q24" s="28"/>
      <c r="R24" s="28"/>
      <c r="S24" s="28"/>
      <c r="T24" s="28"/>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row>
    <row r="25" spans="1:64" ht="9" customHeight="1">
      <c r="A25" s="290"/>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0"/>
      <c r="BC25" s="290"/>
      <c r="BD25" s="290"/>
      <c r="BE25" s="290"/>
      <c r="BF25" s="290"/>
      <c r="BG25" s="290"/>
      <c r="BH25" s="290"/>
      <c r="BI25" s="290"/>
      <c r="BJ25" s="290"/>
      <c r="BK25" s="290"/>
      <c r="BL25" s="290"/>
    </row>
    <row r="26" spans="1:64" ht="5.25" customHeight="1">
      <c r="A26" s="290"/>
      <c r="B26" s="290"/>
      <c r="C26" s="290"/>
      <c r="D26" s="290"/>
      <c r="E26" s="290"/>
      <c r="F26" s="290"/>
      <c r="G26" s="290"/>
      <c r="H26" s="303"/>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0"/>
      <c r="BC26" s="290"/>
      <c r="BD26" s="290"/>
      <c r="BE26" s="290"/>
      <c r="BF26" s="290"/>
      <c r="BG26" s="290"/>
      <c r="BH26" s="290"/>
      <c r="BI26" s="290"/>
      <c r="BJ26" s="290"/>
      <c r="BK26" s="290"/>
      <c r="BL26" s="290"/>
    </row>
    <row r="27" spans="1:64">
      <c r="A27" s="290"/>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row>
    <row r="28" spans="1:64">
      <c r="A28" s="290"/>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row>
    <row r="29" spans="1:64">
      <c r="A29" s="290"/>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c r="BI29" s="290"/>
      <c r="BJ29" s="290"/>
      <c r="BK29" s="290"/>
      <c r="BL29" s="290"/>
    </row>
    <row r="30" spans="1:64">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c r="BK30" s="290"/>
      <c r="BL30" s="290"/>
    </row>
    <row r="31" spans="1:64">
      <c r="A31" s="290"/>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0"/>
      <c r="BG31" s="290"/>
      <c r="BH31" s="290"/>
      <c r="BI31" s="290"/>
      <c r="BJ31" s="290"/>
      <c r="BK31" s="290"/>
      <c r="BL31" s="290"/>
    </row>
    <row r="32" spans="1:64">
      <c r="A32" s="290"/>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0"/>
      <c r="BG32" s="290"/>
      <c r="BH32" s="290"/>
      <c r="BI32" s="290"/>
      <c r="BJ32" s="290"/>
      <c r="BK32" s="290"/>
      <c r="BL32" s="290"/>
    </row>
    <row r="33" spans="1:64">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row>
    <row r="34" spans="1:64">
      <c r="A34" s="290"/>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row>
    <row r="35" spans="1:64">
      <c r="A35" s="290"/>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row>
    <row r="36" spans="1:64">
      <c r="A36" s="290"/>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row>
    <row r="37" spans="1:64">
      <c r="A37" s="290"/>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row>
    <row r="38" spans="1:64">
      <c r="A38" s="290"/>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row>
    <row r="39" spans="1:64">
      <c r="A39" s="290"/>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row>
    <row r="40" spans="1:64">
      <c r="A40" s="290"/>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row>
    <row r="41" spans="1:64">
      <c r="A41" s="290"/>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row>
    <row r="42" spans="1:64">
      <c r="A42" s="290"/>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row>
    <row r="43" spans="1:64">
      <c r="A43" s="290"/>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row>
    <row r="44" spans="1:64">
      <c r="A44" s="290"/>
      <c r="B44" s="290"/>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row>
    <row r="45" spans="1:64">
      <c r="A45" s="290"/>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row>
    <row r="46" spans="1:64">
      <c r="A46" s="290"/>
      <c r="B46" s="290"/>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row>
    <row r="47" spans="1:64">
      <c r="A47" s="290"/>
      <c r="B47" s="290"/>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row>
    <row r="48" spans="1:64">
      <c r="A48" s="290"/>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row>
    <row r="49" spans="1:64">
      <c r="A49" s="290"/>
      <c r="B49" s="290"/>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row>
    <row r="50" spans="1:64">
      <c r="A50" s="290"/>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row>
    <row r="51" spans="1:64">
      <c r="A51" s="290"/>
      <c r="B51" s="290"/>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row>
    <row r="52" spans="1:64">
      <c r="A52" s="290"/>
      <c r="B52" s="290"/>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row>
    <row r="53" spans="1:64">
      <c r="A53" s="290"/>
      <c r="B53" s="290"/>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row>
    <row r="54" spans="1:64">
      <c r="A54" s="290"/>
      <c r="B54" s="290"/>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row>
    <row r="55" spans="1:64">
      <c r="A55" s="290"/>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0"/>
      <c r="BL55" s="290"/>
    </row>
    <row r="56" spans="1:64">
      <c r="A56" s="290"/>
      <c r="B56" s="290"/>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0"/>
      <c r="AZ56" s="290"/>
      <c r="BA56" s="290"/>
      <c r="BB56" s="290"/>
      <c r="BC56" s="290"/>
      <c r="BD56" s="290"/>
      <c r="BE56" s="290"/>
      <c r="BF56" s="290"/>
      <c r="BG56" s="290"/>
      <c r="BH56" s="290"/>
      <c r="BI56" s="290"/>
      <c r="BJ56" s="290"/>
      <c r="BK56" s="290"/>
      <c r="BL56" s="290"/>
    </row>
    <row r="57" spans="1:64">
      <c r="A57" s="290"/>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row>
    <row r="58" spans="1:64">
      <c r="A58" s="290"/>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0"/>
      <c r="BD58" s="290"/>
      <c r="BE58" s="290"/>
      <c r="BF58" s="290"/>
      <c r="BG58" s="290"/>
      <c r="BH58" s="290"/>
      <c r="BI58" s="290"/>
      <c r="BJ58" s="290"/>
      <c r="BK58" s="290"/>
      <c r="BL58" s="290"/>
    </row>
    <row r="59" spans="1:64">
      <c r="A59" s="290"/>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c r="AW59" s="290"/>
      <c r="AX59" s="290"/>
      <c r="AY59" s="290"/>
      <c r="AZ59" s="290"/>
      <c r="BA59" s="290"/>
      <c r="BB59" s="290"/>
      <c r="BC59" s="290"/>
      <c r="BD59" s="290"/>
      <c r="BE59" s="290"/>
      <c r="BF59" s="290"/>
      <c r="BG59" s="290"/>
      <c r="BH59" s="290"/>
      <c r="BI59" s="290"/>
      <c r="BJ59" s="290"/>
      <c r="BK59" s="290"/>
      <c r="BL59" s="290"/>
    </row>
    <row r="60" spans="1:64">
      <c r="A60" s="290"/>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290"/>
      <c r="BA60" s="290"/>
      <c r="BB60" s="290"/>
      <c r="BC60" s="290"/>
      <c r="BD60" s="290"/>
      <c r="BE60" s="290"/>
      <c r="BF60" s="290"/>
      <c r="BG60" s="290"/>
      <c r="BH60" s="290"/>
      <c r="BI60" s="290"/>
      <c r="BJ60" s="290"/>
      <c r="BK60" s="290"/>
      <c r="BL60" s="290"/>
    </row>
    <row r="61" spans="1:64">
      <c r="A61" s="290"/>
      <c r="B61" s="290"/>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c r="AP61" s="290"/>
      <c r="AQ61" s="290"/>
      <c r="AR61" s="290"/>
      <c r="AS61" s="290"/>
      <c r="AT61" s="290"/>
      <c r="AU61" s="290"/>
      <c r="AV61" s="290"/>
      <c r="AW61" s="290"/>
      <c r="AX61" s="290"/>
      <c r="AY61" s="290"/>
      <c r="AZ61" s="290"/>
      <c r="BA61" s="290"/>
      <c r="BB61" s="290"/>
      <c r="BC61" s="290"/>
      <c r="BD61" s="290"/>
      <c r="BE61" s="290"/>
      <c r="BF61" s="290"/>
      <c r="BG61" s="290"/>
      <c r="BH61" s="290"/>
      <c r="BI61" s="290"/>
      <c r="BJ61" s="290"/>
      <c r="BK61" s="290"/>
      <c r="BL61" s="290"/>
    </row>
    <row r="62" spans="1:64">
      <c r="A62" s="290"/>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0"/>
      <c r="BJ62" s="290"/>
      <c r="BK62" s="290"/>
      <c r="BL62" s="290"/>
    </row>
    <row r="63" spans="1:64">
      <c r="A63" s="290"/>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90"/>
      <c r="AU63" s="290"/>
      <c r="AV63" s="290"/>
      <c r="AW63" s="290"/>
      <c r="AX63" s="290"/>
      <c r="AY63" s="290"/>
      <c r="AZ63" s="290"/>
      <c r="BA63" s="290"/>
      <c r="BB63" s="290"/>
      <c r="BC63" s="290"/>
      <c r="BD63" s="290"/>
      <c r="BE63" s="290"/>
      <c r="BF63" s="290"/>
      <c r="BG63" s="290"/>
      <c r="BH63" s="290"/>
      <c r="BI63" s="290"/>
      <c r="BJ63" s="290"/>
      <c r="BK63" s="290"/>
      <c r="BL63" s="290"/>
    </row>
    <row r="64" spans="1:64">
      <c r="A64" s="290"/>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0"/>
      <c r="BD64" s="290"/>
      <c r="BE64" s="290"/>
      <c r="BF64" s="290"/>
      <c r="BG64" s="290"/>
      <c r="BH64" s="290"/>
      <c r="BI64" s="290"/>
      <c r="BJ64" s="290"/>
      <c r="BK64" s="290"/>
      <c r="BL64" s="290"/>
    </row>
    <row r="65" spans="1:64">
      <c r="A65" s="290"/>
      <c r="B65" s="290"/>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290"/>
      <c r="BI65" s="290"/>
      <c r="BJ65" s="290"/>
      <c r="BK65" s="290"/>
      <c r="BL65" s="290"/>
    </row>
    <row r="66" spans="1:64">
      <c r="A66" s="290"/>
      <c r="B66" s="290"/>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290"/>
      <c r="AN66" s="290"/>
      <c r="AO66" s="290"/>
      <c r="AP66" s="290"/>
      <c r="AQ66" s="290"/>
      <c r="AR66" s="290"/>
      <c r="AS66" s="290"/>
      <c r="AT66" s="290"/>
      <c r="AU66" s="290"/>
      <c r="AV66" s="290"/>
      <c r="AW66" s="290"/>
      <c r="AX66" s="290"/>
      <c r="AY66" s="290"/>
      <c r="AZ66" s="290"/>
      <c r="BA66" s="290"/>
      <c r="BB66" s="290"/>
      <c r="BC66" s="290"/>
      <c r="BD66" s="290"/>
      <c r="BE66" s="290"/>
      <c r="BF66" s="290"/>
      <c r="BG66" s="290"/>
      <c r="BH66" s="290"/>
      <c r="BI66" s="290"/>
      <c r="BJ66" s="290"/>
      <c r="BK66" s="290"/>
      <c r="BL66" s="290"/>
    </row>
    <row r="67" spans="1:64">
      <c r="A67" s="290"/>
      <c r="B67" s="290"/>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290"/>
      <c r="BD67" s="290"/>
      <c r="BE67" s="290"/>
      <c r="BF67" s="290"/>
      <c r="BG67" s="290"/>
      <c r="BH67" s="290"/>
      <c r="BI67" s="290"/>
      <c r="BJ67" s="290"/>
      <c r="BK67" s="290"/>
      <c r="BL67" s="290"/>
    </row>
    <row r="68" spans="1:64">
      <c r="A68" s="290"/>
      <c r="B68" s="290"/>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90"/>
      <c r="BC68" s="290"/>
      <c r="BD68" s="290"/>
      <c r="BE68" s="290"/>
      <c r="BF68" s="290"/>
      <c r="BG68" s="290"/>
      <c r="BH68" s="290"/>
      <c r="BI68" s="290"/>
      <c r="BJ68" s="290"/>
      <c r="BK68" s="290"/>
      <c r="BL68" s="290"/>
    </row>
    <row r="69" spans="1:64">
      <c r="A69" s="290"/>
      <c r="B69" s="290"/>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c r="AP69" s="290"/>
      <c r="AQ69" s="290"/>
      <c r="AR69" s="290"/>
      <c r="AS69" s="290"/>
      <c r="AT69" s="290"/>
      <c r="AU69" s="290"/>
      <c r="AV69" s="290"/>
      <c r="AW69" s="290"/>
      <c r="AX69" s="290"/>
      <c r="AY69" s="290"/>
      <c r="AZ69" s="290"/>
      <c r="BA69" s="290"/>
      <c r="BB69" s="290"/>
      <c r="BC69" s="290"/>
      <c r="BD69" s="290"/>
      <c r="BE69" s="290"/>
      <c r="BF69" s="290"/>
      <c r="BG69" s="290"/>
      <c r="BH69" s="290"/>
      <c r="BI69" s="290"/>
      <c r="BJ69" s="290"/>
      <c r="BK69" s="290"/>
      <c r="BL69" s="290"/>
    </row>
    <row r="70" spans="1:64">
      <c r="A70" s="290"/>
      <c r="B70" s="290"/>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90"/>
      <c r="AL70" s="290"/>
      <c r="AM70" s="290"/>
      <c r="AN70" s="290"/>
      <c r="AO70" s="290"/>
      <c r="AP70" s="290"/>
      <c r="AQ70" s="290"/>
      <c r="AR70" s="290"/>
      <c r="AS70" s="290"/>
      <c r="AT70" s="290"/>
      <c r="AU70" s="290"/>
      <c r="AV70" s="290"/>
      <c r="AW70" s="290"/>
      <c r="AX70" s="290"/>
      <c r="AY70" s="290"/>
      <c r="AZ70" s="290"/>
      <c r="BA70" s="290"/>
      <c r="BB70" s="290"/>
      <c r="BC70" s="290"/>
      <c r="BD70" s="290"/>
      <c r="BE70" s="290"/>
      <c r="BF70" s="290"/>
      <c r="BG70" s="290"/>
      <c r="BH70" s="290"/>
      <c r="BI70" s="290"/>
      <c r="BJ70" s="290"/>
      <c r="BK70" s="290"/>
      <c r="BL70" s="290"/>
    </row>
    <row r="71" spans="1:64">
      <c r="A71" s="290"/>
      <c r="B71" s="290"/>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90"/>
      <c r="AP71" s="290"/>
      <c r="AQ71" s="290"/>
      <c r="AR71" s="290"/>
      <c r="AS71" s="290"/>
      <c r="AT71" s="290"/>
      <c r="AU71" s="290"/>
      <c r="AV71" s="290"/>
      <c r="AW71" s="290"/>
      <c r="AX71" s="290"/>
      <c r="AY71" s="290"/>
      <c r="AZ71" s="290"/>
      <c r="BA71" s="290"/>
      <c r="BB71" s="290"/>
      <c r="BC71" s="290"/>
      <c r="BD71" s="290"/>
      <c r="BE71" s="290"/>
      <c r="BF71" s="290"/>
      <c r="BG71" s="290"/>
      <c r="BH71" s="290"/>
      <c r="BI71" s="290"/>
      <c r="BJ71" s="290"/>
      <c r="BK71" s="290"/>
      <c r="BL71" s="290"/>
    </row>
    <row r="72" spans="1:64">
      <c r="A72" s="290"/>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c r="AP72" s="290"/>
      <c r="AQ72" s="290"/>
      <c r="AR72" s="290"/>
      <c r="AS72" s="290"/>
      <c r="AT72" s="290"/>
      <c r="AU72" s="290"/>
      <c r="AV72" s="290"/>
      <c r="AW72" s="290"/>
      <c r="AX72" s="290"/>
      <c r="AY72" s="290"/>
      <c r="AZ72" s="290"/>
      <c r="BA72" s="290"/>
      <c r="BB72" s="290"/>
      <c r="BC72" s="290"/>
      <c r="BD72" s="290"/>
      <c r="BE72" s="290"/>
      <c r="BF72" s="290"/>
      <c r="BG72" s="290"/>
      <c r="BH72" s="290"/>
      <c r="BI72" s="290"/>
      <c r="BJ72" s="290"/>
      <c r="BK72" s="290"/>
      <c r="BL72" s="290"/>
    </row>
    <row r="73" spans="1:64">
      <c r="A73" s="290"/>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290"/>
      <c r="AR73" s="290"/>
      <c r="AS73" s="290"/>
      <c r="AT73" s="290"/>
      <c r="AU73" s="290"/>
      <c r="AV73" s="290"/>
      <c r="AW73" s="290"/>
      <c r="AX73" s="290"/>
      <c r="AY73" s="290"/>
      <c r="AZ73" s="290"/>
      <c r="BA73" s="290"/>
      <c r="BB73" s="290"/>
      <c r="BC73" s="290"/>
      <c r="BD73" s="290"/>
      <c r="BE73" s="290"/>
      <c r="BF73" s="290"/>
      <c r="BG73" s="290"/>
      <c r="BH73" s="290"/>
      <c r="BI73" s="290"/>
      <c r="BJ73" s="290"/>
      <c r="BK73" s="290"/>
      <c r="BL73" s="290"/>
    </row>
    <row r="74" spans="1:64">
      <c r="A74" s="290"/>
      <c r="B74" s="290"/>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c r="AX74" s="290"/>
      <c r="AY74" s="290"/>
      <c r="AZ74" s="290"/>
      <c r="BA74" s="290"/>
      <c r="BB74" s="290"/>
      <c r="BC74" s="290"/>
      <c r="BD74" s="290"/>
      <c r="BE74" s="290"/>
      <c r="BF74" s="290"/>
      <c r="BG74" s="290"/>
      <c r="BH74" s="290"/>
      <c r="BI74" s="290"/>
      <c r="BJ74" s="290"/>
      <c r="BK74" s="290"/>
      <c r="BL74" s="290"/>
    </row>
    <row r="75" spans="1:64">
      <c r="A75" s="290"/>
      <c r="B75" s="290"/>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c r="AP75" s="290"/>
      <c r="AQ75" s="290"/>
      <c r="AR75" s="290"/>
      <c r="AS75" s="290"/>
      <c r="AT75" s="290"/>
      <c r="AU75" s="290"/>
      <c r="AV75" s="290"/>
      <c r="AW75" s="290"/>
      <c r="AX75" s="290"/>
      <c r="AY75" s="290"/>
      <c r="AZ75" s="290"/>
      <c r="BA75" s="290"/>
      <c r="BB75" s="290"/>
      <c r="BC75" s="290"/>
      <c r="BD75" s="290"/>
      <c r="BE75" s="290"/>
      <c r="BF75" s="290"/>
      <c r="BG75" s="290"/>
      <c r="BH75" s="290"/>
      <c r="BI75" s="290"/>
      <c r="BJ75" s="290"/>
      <c r="BK75" s="290"/>
      <c r="BL75" s="290"/>
    </row>
    <row r="76" spans="1:64">
      <c r="A76" s="290"/>
      <c r="B76" s="290"/>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c r="AK76" s="290"/>
      <c r="AL76" s="290"/>
      <c r="AM76" s="290"/>
      <c r="AN76" s="290"/>
      <c r="AO76" s="290"/>
      <c r="AP76" s="290"/>
      <c r="AQ76" s="290"/>
      <c r="AR76" s="290"/>
      <c r="AS76" s="290"/>
      <c r="AT76" s="290"/>
      <c r="AU76" s="290"/>
      <c r="AV76" s="290"/>
      <c r="AW76" s="290"/>
      <c r="AX76" s="290"/>
      <c r="AY76" s="290"/>
      <c r="AZ76" s="290"/>
      <c r="BA76" s="290"/>
      <c r="BB76" s="290"/>
      <c r="BC76" s="290"/>
      <c r="BD76" s="290"/>
      <c r="BE76" s="290"/>
      <c r="BF76" s="290"/>
      <c r="BG76" s="290"/>
      <c r="BH76" s="290"/>
      <c r="BI76" s="290"/>
      <c r="BJ76" s="290"/>
      <c r="BK76" s="290"/>
      <c r="BL76" s="290"/>
    </row>
    <row r="77" spans="1:64">
      <c r="A77" s="290"/>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c r="AP77" s="290"/>
      <c r="AQ77" s="290"/>
      <c r="AR77" s="290"/>
      <c r="AS77" s="290"/>
      <c r="AT77" s="290"/>
      <c r="AU77" s="290"/>
      <c r="AV77" s="290"/>
      <c r="AW77" s="290"/>
      <c r="AX77" s="290"/>
      <c r="AY77" s="290"/>
      <c r="AZ77" s="290"/>
      <c r="BA77" s="290"/>
      <c r="BB77" s="290"/>
      <c r="BC77" s="290"/>
      <c r="BD77" s="290"/>
      <c r="BE77" s="290"/>
      <c r="BF77" s="290"/>
      <c r="BG77" s="290"/>
      <c r="BH77" s="290"/>
      <c r="BI77" s="290"/>
      <c r="BJ77" s="290"/>
      <c r="BK77" s="290"/>
      <c r="BL77" s="290"/>
    </row>
    <row r="78" spans="1:64">
      <c r="A78" s="290"/>
      <c r="B78" s="290"/>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0"/>
      <c r="AN78" s="290"/>
      <c r="AO78" s="290"/>
      <c r="AP78" s="290"/>
      <c r="AQ78" s="290"/>
      <c r="AR78" s="290"/>
      <c r="AS78" s="290"/>
      <c r="AT78" s="290"/>
      <c r="AU78" s="290"/>
      <c r="AV78" s="290"/>
      <c r="AW78" s="290"/>
      <c r="AX78" s="290"/>
      <c r="AY78" s="290"/>
      <c r="AZ78" s="290"/>
      <c r="BA78" s="290"/>
      <c r="BB78" s="290"/>
      <c r="BC78" s="290"/>
      <c r="BD78" s="290"/>
      <c r="BE78" s="290"/>
      <c r="BF78" s="290"/>
      <c r="BG78" s="290"/>
      <c r="BH78" s="290"/>
      <c r="BI78" s="290"/>
      <c r="BJ78" s="290"/>
      <c r="BK78" s="290"/>
      <c r="BL78" s="290"/>
    </row>
    <row r="79" spans="1:64">
      <c r="A79" s="290"/>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c r="AK79" s="290"/>
      <c r="AL79" s="290"/>
      <c r="AM79" s="290"/>
      <c r="AN79" s="290"/>
      <c r="AO79" s="290"/>
      <c r="AP79" s="290"/>
      <c r="AQ79" s="290"/>
      <c r="AR79" s="290"/>
      <c r="AS79" s="290"/>
      <c r="AT79" s="290"/>
      <c r="AU79" s="290"/>
      <c r="AV79" s="290"/>
      <c r="AW79" s="290"/>
      <c r="AX79" s="290"/>
      <c r="AY79" s="290"/>
      <c r="AZ79" s="290"/>
      <c r="BA79" s="290"/>
      <c r="BB79" s="290"/>
      <c r="BC79" s="290"/>
      <c r="BD79" s="290"/>
      <c r="BE79" s="290"/>
      <c r="BF79" s="290"/>
      <c r="BG79" s="290"/>
      <c r="BH79" s="290"/>
      <c r="BI79" s="290"/>
      <c r="BJ79" s="290"/>
      <c r="BK79" s="290"/>
      <c r="BL79" s="290"/>
    </row>
    <row r="80" spans="1:64">
      <c r="A80" s="290"/>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0"/>
      <c r="AK80" s="290"/>
      <c r="AL80" s="290"/>
      <c r="AM80" s="290"/>
      <c r="AN80" s="290"/>
      <c r="AO80" s="290"/>
      <c r="AP80" s="290"/>
      <c r="AQ80" s="290"/>
      <c r="AR80" s="290"/>
      <c r="AS80" s="290"/>
      <c r="AT80" s="290"/>
      <c r="AU80" s="290"/>
      <c r="AV80" s="290"/>
      <c r="AW80" s="290"/>
      <c r="AX80" s="290"/>
      <c r="AY80" s="290"/>
      <c r="AZ80" s="290"/>
      <c r="BA80" s="290"/>
      <c r="BB80" s="290"/>
      <c r="BC80" s="290"/>
      <c r="BD80" s="290"/>
      <c r="BE80" s="290"/>
      <c r="BF80" s="290"/>
      <c r="BG80" s="290"/>
      <c r="BH80" s="290"/>
      <c r="BI80" s="290"/>
      <c r="BJ80" s="290"/>
      <c r="BK80" s="290"/>
      <c r="BL80" s="290"/>
    </row>
    <row r="81" spans="1:64">
      <c r="A81" s="290"/>
      <c r="B81" s="290"/>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c r="AK81" s="290"/>
      <c r="AL81" s="290"/>
      <c r="AM81" s="290"/>
      <c r="AN81" s="290"/>
      <c r="AO81" s="290"/>
      <c r="AP81" s="290"/>
      <c r="AQ81" s="290"/>
      <c r="AR81" s="290"/>
      <c r="AS81" s="290"/>
      <c r="AT81" s="290"/>
      <c r="AU81" s="290"/>
      <c r="AV81" s="290"/>
      <c r="AW81" s="290"/>
      <c r="AX81" s="290"/>
      <c r="AY81" s="290"/>
      <c r="AZ81" s="290"/>
      <c r="BA81" s="290"/>
      <c r="BB81" s="290"/>
      <c r="BC81" s="290"/>
      <c r="BD81" s="290"/>
      <c r="BE81" s="290"/>
      <c r="BF81" s="290"/>
      <c r="BG81" s="290"/>
      <c r="BH81" s="290"/>
      <c r="BI81" s="290"/>
      <c r="BJ81" s="290"/>
      <c r="BK81" s="290"/>
      <c r="BL81" s="290"/>
    </row>
    <row r="82" spans="1:64">
      <c r="A82" s="290"/>
      <c r="B82" s="290"/>
      <c r="C82" s="290"/>
      <c r="D82" s="290"/>
      <c r="E82" s="290"/>
      <c r="F82" s="290"/>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c r="AK82" s="290"/>
      <c r="AL82" s="290"/>
      <c r="AM82" s="290"/>
      <c r="AN82" s="290"/>
      <c r="AO82" s="290"/>
      <c r="AP82" s="290"/>
      <c r="AQ82" s="290"/>
      <c r="AR82" s="290"/>
      <c r="AS82" s="290"/>
      <c r="AT82" s="290"/>
      <c r="AU82" s="290"/>
      <c r="AV82" s="290"/>
      <c r="AW82" s="290"/>
      <c r="AX82" s="290"/>
      <c r="AY82" s="290"/>
      <c r="AZ82" s="290"/>
      <c r="BA82" s="290"/>
      <c r="BB82" s="290"/>
      <c r="BC82" s="290"/>
      <c r="BD82" s="290"/>
      <c r="BE82" s="290"/>
      <c r="BF82" s="290"/>
      <c r="BG82" s="290"/>
      <c r="BH82" s="290"/>
      <c r="BI82" s="290"/>
      <c r="BJ82" s="290"/>
      <c r="BK82" s="290"/>
      <c r="BL82" s="290"/>
    </row>
    <row r="83" spans="1:64">
      <c r="A83" s="290"/>
      <c r="B83" s="290"/>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0"/>
      <c r="AN83" s="290"/>
      <c r="AO83" s="290"/>
      <c r="AP83" s="290"/>
      <c r="AQ83" s="290"/>
      <c r="AR83" s="290"/>
      <c r="AS83" s="290"/>
      <c r="AT83" s="290"/>
      <c r="AU83" s="290"/>
      <c r="AV83" s="290"/>
      <c r="AW83" s="290"/>
      <c r="AX83" s="290"/>
      <c r="AY83" s="290"/>
      <c r="AZ83" s="290"/>
      <c r="BA83" s="290"/>
      <c r="BB83" s="290"/>
      <c r="BC83" s="290"/>
      <c r="BD83" s="290"/>
      <c r="BE83" s="290"/>
      <c r="BF83" s="290"/>
      <c r="BG83" s="290"/>
      <c r="BH83" s="290"/>
      <c r="BI83" s="290"/>
      <c r="BJ83" s="290"/>
      <c r="BK83" s="290"/>
      <c r="BL83" s="290"/>
    </row>
    <row r="84" spans="1:64">
      <c r="A84" s="290"/>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0"/>
      <c r="AO84" s="290"/>
      <c r="AP84" s="290"/>
      <c r="AQ84" s="290"/>
      <c r="AR84" s="290"/>
      <c r="AS84" s="290"/>
      <c r="AT84" s="290"/>
      <c r="AU84" s="290"/>
      <c r="AV84" s="290"/>
      <c r="AW84" s="290"/>
      <c r="AX84" s="290"/>
      <c r="AY84" s="290"/>
      <c r="AZ84" s="290"/>
      <c r="BA84" s="290"/>
      <c r="BB84" s="290"/>
      <c r="BC84" s="290"/>
      <c r="BD84" s="290"/>
      <c r="BE84" s="290"/>
      <c r="BF84" s="290"/>
      <c r="BG84" s="290"/>
      <c r="BH84" s="290"/>
      <c r="BI84" s="290"/>
      <c r="BJ84" s="290"/>
      <c r="BK84" s="290"/>
      <c r="BL84" s="290"/>
    </row>
    <row r="85" spans="1:64">
      <c r="A85" s="290"/>
      <c r="B85" s="290"/>
      <c r="C85" s="290"/>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290"/>
      <c r="AG85" s="290"/>
      <c r="AH85" s="290"/>
      <c r="AI85" s="290"/>
      <c r="AJ85" s="290"/>
      <c r="AK85" s="290"/>
      <c r="AL85" s="290"/>
      <c r="AM85" s="290"/>
      <c r="AN85" s="290"/>
      <c r="AO85" s="290"/>
      <c r="AP85" s="290"/>
      <c r="AQ85" s="290"/>
      <c r="AR85" s="290"/>
      <c r="AS85" s="290"/>
      <c r="AT85" s="290"/>
      <c r="AU85" s="290"/>
      <c r="AV85" s="290"/>
      <c r="AW85" s="290"/>
      <c r="AX85" s="290"/>
      <c r="AY85" s="290"/>
      <c r="AZ85" s="290"/>
      <c r="BA85" s="290"/>
      <c r="BB85" s="290"/>
      <c r="BC85" s="290"/>
      <c r="BD85" s="290"/>
      <c r="BE85" s="290"/>
      <c r="BF85" s="290"/>
      <c r="BG85" s="290"/>
      <c r="BH85" s="290"/>
      <c r="BI85" s="290"/>
      <c r="BJ85" s="290"/>
      <c r="BK85" s="290"/>
      <c r="BL85" s="290"/>
    </row>
    <row r="86" spans="1:64">
      <c r="A86" s="290"/>
      <c r="B86" s="290"/>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c r="AP86" s="290"/>
      <c r="AQ86" s="290"/>
      <c r="AR86" s="290"/>
      <c r="AS86" s="290"/>
      <c r="AT86" s="290"/>
      <c r="AU86" s="290"/>
      <c r="AV86" s="290"/>
      <c r="AW86" s="290"/>
      <c r="AX86" s="290"/>
      <c r="AY86" s="290"/>
      <c r="AZ86" s="290"/>
      <c r="BA86" s="290"/>
      <c r="BB86" s="290"/>
      <c r="BC86" s="290"/>
      <c r="BD86" s="290"/>
      <c r="BE86" s="290"/>
      <c r="BF86" s="290"/>
      <c r="BG86" s="290"/>
      <c r="BH86" s="290"/>
      <c r="BI86" s="290"/>
      <c r="BJ86" s="290"/>
      <c r="BK86" s="290"/>
      <c r="BL86" s="290"/>
    </row>
    <row r="87" spans="1:64">
      <c r="A87" s="290"/>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0"/>
      <c r="AP87" s="290"/>
      <c r="AQ87" s="290"/>
      <c r="AR87" s="290"/>
      <c r="AS87" s="290"/>
      <c r="AT87" s="290"/>
      <c r="AU87" s="290"/>
      <c r="AV87" s="290"/>
      <c r="AW87" s="290"/>
      <c r="AX87" s="290"/>
      <c r="AY87" s="290"/>
      <c r="AZ87" s="290"/>
      <c r="BA87" s="290"/>
      <c r="BB87" s="290"/>
      <c r="BC87" s="290"/>
      <c r="BD87" s="290"/>
      <c r="BE87" s="290"/>
      <c r="BF87" s="290"/>
      <c r="BG87" s="290"/>
      <c r="BH87" s="290"/>
      <c r="BI87" s="290"/>
      <c r="BJ87" s="290"/>
      <c r="BK87" s="290"/>
      <c r="BL87" s="290"/>
    </row>
    <row r="88" spans="1:64">
      <c r="A88" s="290"/>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c r="AK88" s="290"/>
      <c r="AL88" s="290"/>
      <c r="AM88" s="290"/>
      <c r="AN88" s="290"/>
      <c r="AO88" s="290"/>
      <c r="AP88" s="290"/>
      <c r="AQ88" s="290"/>
      <c r="AR88" s="290"/>
      <c r="AS88" s="290"/>
      <c r="AT88" s="290"/>
      <c r="AU88" s="290"/>
      <c r="AV88" s="290"/>
      <c r="AW88" s="290"/>
      <c r="AX88" s="290"/>
      <c r="AY88" s="290"/>
      <c r="AZ88" s="290"/>
      <c r="BA88" s="290"/>
      <c r="BB88" s="290"/>
      <c r="BC88" s="290"/>
      <c r="BD88" s="290"/>
      <c r="BE88" s="290"/>
      <c r="BF88" s="290"/>
      <c r="BG88" s="290"/>
      <c r="BH88" s="290"/>
      <c r="BI88" s="290"/>
      <c r="BJ88" s="290"/>
      <c r="BK88" s="290"/>
      <c r="BL88" s="290"/>
    </row>
    <row r="89" spans="1:64">
      <c r="A89" s="290"/>
      <c r="B89" s="290"/>
      <c r="C89" s="290"/>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c r="AL89" s="290"/>
      <c r="AM89" s="290"/>
      <c r="AN89" s="290"/>
      <c r="AO89" s="290"/>
      <c r="AP89" s="290"/>
      <c r="AQ89" s="290"/>
      <c r="AR89" s="290"/>
      <c r="AS89" s="290"/>
      <c r="AT89" s="290"/>
      <c r="AU89" s="290"/>
      <c r="AV89" s="290"/>
      <c r="AW89" s="290"/>
      <c r="AX89" s="290"/>
      <c r="AY89" s="290"/>
      <c r="AZ89" s="290"/>
      <c r="BA89" s="290"/>
      <c r="BB89" s="290"/>
      <c r="BC89" s="290"/>
      <c r="BD89" s="290"/>
      <c r="BE89" s="290"/>
      <c r="BF89" s="290"/>
      <c r="BG89" s="290"/>
      <c r="BH89" s="290"/>
      <c r="BI89" s="290"/>
      <c r="BJ89" s="290"/>
      <c r="BK89" s="290"/>
      <c r="BL89" s="290"/>
    </row>
    <row r="90" spans="1:64">
      <c r="A90" s="290"/>
      <c r="B90" s="290"/>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0"/>
      <c r="AP90" s="290"/>
      <c r="AQ90" s="290"/>
      <c r="AR90" s="290"/>
      <c r="AS90" s="290"/>
      <c r="AT90" s="290"/>
      <c r="AU90" s="290"/>
      <c r="AV90" s="290"/>
      <c r="AW90" s="290"/>
      <c r="AX90" s="290"/>
      <c r="AY90" s="290"/>
      <c r="AZ90" s="290"/>
      <c r="BA90" s="290"/>
      <c r="BB90" s="290"/>
      <c r="BC90" s="290"/>
      <c r="BD90" s="290"/>
      <c r="BE90" s="290"/>
      <c r="BF90" s="290"/>
      <c r="BG90" s="290"/>
      <c r="BH90" s="290"/>
      <c r="BI90" s="290"/>
      <c r="BJ90" s="290"/>
      <c r="BK90" s="290"/>
      <c r="BL90" s="290"/>
    </row>
    <row r="91" spans="1:64">
      <c r="A91" s="290"/>
      <c r="B91" s="290"/>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c r="AK91" s="290"/>
      <c r="AL91" s="290"/>
      <c r="AM91" s="290"/>
      <c r="AN91" s="290"/>
      <c r="AO91" s="290"/>
      <c r="AP91" s="290"/>
      <c r="AQ91" s="290"/>
      <c r="AR91" s="290"/>
      <c r="AS91" s="290"/>
      <c r="AT91" s="290"/>
      <c r="AU91" s="290"/>
      <c r="AV91" s="290"/>
      <c r="AW91" s="290"/>
      <c r="AX91" s="290"/>
      <c r="AY91" s="290"/>
      <c r="AZ91" s="290"/>
      <c r="BA91" s="290"/>
      <c r="BB91" s="290"/>
      <c r="BC91" s="290"/>
      <c r="BD91" s="290"/>
      <c r="BE91" s="290"/>
      <c r="BF91" s="290"/>
      <c r="BG91" s="290"/>
      <c r="BH91" s="290"/>
      <c r="BI91" s="290"/>
      <c r="BJ91" s="290"/>
      <c r="BK91" s="290"/>
      <c r="BL91" s="290"/>
    </row>
    <row r="92" spans="1:64">
      <c r="A92" s="290"/>
      <c r="B92" s="290"/>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c r="AK92" s="290"/>
      <c r="AL92" s="290"/>
      <c r="AM92" s="290"/>
      <c r="AN92" s="290"/>
      <c r="AO92" s="290"/>
      <c r="AP92" s="290"/>
      <c r="AQ92" s="290"/>
      <c r="AR92" s="290"/>
      <c r="AS92" s="290"/>
      <c r="AT92" s="290"/>
      <c r="AU92" s="290"/>
      <c r="AV92" s="290"/>
      <c r="AW92" s="290"/>
      <c r="AX92" s="290"/>
      <c r="AY92" s="290"/>
      <c r="AZ92" s="290"/>
      <c r="BA92" s="290"/>
      <c r="BB92" s="290"/>
      <c r="BC92" s="290"/>
      <c r="BD92" s="290"/>
      <c r="BE92" s="290"/>
      <c r="BF92" s="290"/>
      <c r="BG92" s="290"/>
      <c r="BH92" s="290"/>
      <c r="BI92" s="290"/>
      <c r="BJ92" s="290"/>
      <c r="BK92" s="290"/>
      <c r="BL92" s="290"/>
    </row>
    <row r="93" spans="1:64">
      <c r="A93" s="290"/>
      <c r="B93" s="290"/>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c r="AK93" s="290"/>
      <c r="AL93" s="290"/>
      <c r="AM93" s="290"/>
      <c r="AN93" s="290"/>
      <c r="AO93" s="290"/>
      <c r="AP93" s="290"/>
      <c r="AQ93" s="290"/>
      <c r="AR93" s="290"/>
      <c r="AS93" s="290"/>
      <c r="AT93" s="290"/>
      <c r="AU93" s="290"/>
      <c r="AV93" s="290"/>
      <c r="AW93" s="290"/>
      <c r="AX93" s="290"/>
      <c r="AY93" s="290"/>
      <c r="AZ93" s="290"/>
      <c r="BA93" s="290"/>
      <c r="BB93" s="290"/>
      <c r="BC93" s="290"/>
      <c r="BD93" s="290"/>
      <c r="BE93" s="290"/>
      <c r="BF93" s="290"/>
      <c r="BG93" s="290"/>
      <c r="BH93" s="290"/>
      <c r="BI93" s="290"/>
      <c r="BJ93" s="290"/>
      <c r="BK93" s="290"/>
      <c r="BL93" s="290"/>
    </row>
    <row r="94" spans="1:64">
      <c r="A94" s="290"/>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90"/>
      <c r="AJ94" s="290"/>
      <c r="AK94" s="290"/>
      <c r="AL94" s="290"/>
      <c r="AM94" s="290"/>
      <c r="AN94" s="290"/>
      <c r="AO94" s="290"/>
      <c r="AP94" s="290"/>
      <c r="AQ94" s="290"/>
      <c r="AR94" s="290"/>
      <c r="AS94" s="290"/>
      <c r="AT94" s="290"/>
      <c r="AU94" s="290"/>
      <c r="AV94" s="290"/>
      <c r="AW94" s="290"/>
      <c r="AX94" s="290"/>
      <c r="AY94" s="290"/>
      <c r="AZ94" s="290"/>
      <c r="BA94" s="290"/>
      <c r="BB94" s="290"/>
      <c r="BC94" s="290"/>
      <c r="BD94" s="290"/>
      <c r="BE94" s="290"/>
      <c r="BF94" s="290"/>
      <c r="BG94" s="290"/>
      <c r="BH94" s="290"/>
      <c r="BI94" s="290"/>
      <c r="BJ94" s="290"/>
      <c r="BK94" s="290"/>
      <c r="BL94" s="290"/>
    </row>
    <row r="95" spans="1:64">
      <c r="A95" s="290"/>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90"/>
      <c r="AP95" s="290"/>
      <c r="AQ95" s="290"/>
      <c r="AR95" s="290"/>
      <c r="AS95" s="290"/>
      <c r="AT95" s="290"/>
      <c r="AU95" s="290"/>
      <c r="AV95" s="290"/>
      <c r="AW95" s="290"/>
      <c r="AX95" s="290"/>
      <c r="AY95" s="290"/>
      <c r="AZ95" s="290"/>
      <c r="BA95" s="290"/>
      <c r="BB95" s="290"/>
      <c r="BC95" s="290"/>
      <c r="BD95" s="290"/>
      <c r="BE95" s="290"/>
      <c r="BF95" s="290"/>
      <c r="BG95" s="290"/>
      <c r="BH95" s="290"/>
      <c r="BI95" s="290"/>
      <c r="BJ95" s="290"/>
      <c r="BK95" s="290"/>
      <c r="BL95" s="290"/>
    </row>
    <row r="96" spans="1:64">
      <c r="A96" s="290"/>
      <c r="B96" s="290"/>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c r="AK96" s="290"/>
      <c r="AL96" s="290"/>
      <c r="AM96" s="290"/>
      <c r="AN96" s="290"/>
      <c r="AO96" s="290"/>
      <c r="AP96" s="290"/>
      <c r="AQ96" s="290"/>
      <c r="AR96" s="290"/>
      <c r="AS96" s="290"/>
      <c r="AT96" s="290"/>
      <c r="AU96" s="290"/>
      <c r="AV96" s="290"/>
      <c r="AW96" s="290"/>
      <c r="AX96" s="290"/>
      <c r="AY96" s="290"/>
      <c r="AZ96" s="290"/>
      <c r="BA96" s="290"/>
      <c r="BB96" s="290"/>
      <c r="BC96" s="290"/>
      <c r="BD96" s="290"/>
      <c r="BE96" s="290"/>
      <c r="BF96" s="290"/>
      <c r="BG96" s="290"/>
      <c r="BH96" s="290"/>
      <c r="BI96" s="290"/>
      <c r="BJ96" s="290"/>
      <c r="BK96" s="290"/>
      <c r="BL96" s="290"/>
    </row>
    <row r="97" spans="1:64">
      <c r="A97" s="290"/>
      <c r="B97" s="290"/>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0"/>
      <c r="AJ97" s="290"/>
      <c r="AK97" s="290"/>
      <c r="AL97" s="290"/>
      <c r="AM97" s="290"/>
      <c r="AN97" s="290"/>
      <c r="AO97" s="290"/>
      <c r="AP97" s="290"/>
      <c r="AQ97" s="290"/>
      <c r="AR97" s="290"/>
      <c r="AS97" s="290"/>
      <c r="AT97" s="290"/>
      <c r="AU97" s="290"/>
      <c r="AV97" s="290"/>
      <c r="AW97" s="290"/>
      <c r="AX97" s="290"/>
      <c r="AY97" s="290"/>
      <c r="AZ97" s="290"/>
      <c r="BA97" s="290"/>
      <c r="BB97" s="290"/>
      <c r="BC97" s="290"/>
      <c r="BD97" s="290"/>
      <c r="BE97" s="290"/>
      <c r="BF97" s="290"/>
      <c r="BG97" s="290"/>
      <c r="BH97" s="290"/>
      <c r="BI97" s="290"/>
      <c r="BJ97" s="290"/>
      <c r="BK97" s="290"/>
      <c r="BL97" s="290"/>
    </row>
    <row r="98" spans="1:64">
      <c r="A98" s="290"/>
      <c r="B98" s="290"/>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0"/>
      <c r="AG98" s="290"/>
      <c r="AH98" s="290"/>
      <c r="AI98" s="290"/>
      <c r="AJ98" s="290"/>
      <c r="AK98" s="290"/>
      <c r="AL98" s="290"/>
      <c r="AM98" s="290"/>
      <c r="AN98" s="290"/>
      <c r="AO98" s="290"/>
      <c r="AP98" s="290"/>
      <c r="AQ98" s="290"/>
      <c r="AR98" s="290"/>
      <c r="AS98" s="290"/>
      <c r="AT98" s="290"/>
      <c r="AU98" s="290"/>
      <c r="AV98" s="290"/>
      <c r="AW98" s="290"/>
      <c r="AX98" s="290"/>
      <c r="AY98" s="290"/>
      <c r="AZ98" s="290"/>
      <c r="BA98" s="290"/>
      <c r="BB98" s="290"/>
      <c r="BC98" s="290"/>
      <c r="BD98" s="290"/>
      <c r="BE98" s="290"/>
      <c r="BF98" s="290"/>
      <c r="BG98" s="290"/>
      <c r="BH98" s="290"/>
      <c r="BI98" s="290"/>
      <c r="BJ98" s="290"/>
      <c r="BK98" s="290"/>
      <c r="BL98" s="290"/>
    </row>
    <row r="99" spans="1:64">
      <c r="AC99" s="290"/>
      <c r="AD99" s="290"/>
      <c r="AE99" s="290"/>
      <c r="AF99" s="290"/>
      <c r="AG99" s="290"/>
      <c r="AH99" s="290"/>
      <c r="AI99" s="290"/>
      <c r="AJ99" s="290"/>
      <c r="AK99" s="290"/>
      <c r="AL99" s="290"/>
      <c r="AM99" s="290"/>
      <c r="AN99" s="290"/>
      <c r="AO99" s="290"/>
      <c r="AP99" s="290"/>
      <c r="AQ99" s="290"/>
      <c r="AR99" s="290"/>
      <c r="AS99" s="290"/>
      <c r="AT99" s="290"/>
      <c r="AU99" s="290"/>
      <c r="AV99" s="290"/>
      <c r="AW99" s="290"/>
      <c r="AX99" s="290"/>
      <c r="AY99" s="290"/>
      <c r="AZ99" s="290"/>
      <c r="BA99" s="290"/>
      <c r="BB99" s="290"/>
      <c r="BC99" s="290"/>
      <c r="BD99" s="290"/>
      <c r="BE99" s="290"/>
      <c r="BF99" s="290"/>
      <c r="BG99" s="290"/>
      <c r="BH99" s="290"/>
      <c r="BI99" s="290"/>
      <c r="BJ99" s="290"/>
      <c r="BK99" s="290"/>
      <c r="BL99" s="290"/>
    </row>
    <row r="100" spans="1:64">
      <c r="AC100" s="290"/>
      <c r="AD100" s="290"/>
    </row>
    <row r="101" spans="1:64">
      <c r="AC101" s="290"/>
      <c r="AD101" s="290"/>
    </row>
  </sheetData>
  <hyperlinks>
    <hyperlink ref="P22" r:id="rId1" xr:uid="{F640AA68-8149-40A9-A59B-F8DFAE890426}"/>
    <hyperlink ref="D13" location="'Balance Sheet'!A1" display="2. Balance Sheet" xr:uid="{8E64CA2E-FE09-4A09-9577-CE36922C163A}"/>
    <hyperlink ref="D11" location="Dashboard!A1" display="1. Dashboard" xr:uid="{43C60EB9-3FE9-4D37-8EC3-2D9BB8F23916}"/>
    <hyperlink ref="D12" location="KPIs!A1" display="2. KPIs" xr:uid="{349FBE03-0C1F-4542-8B16-BDF740A8A281}"/>
    <hyperlink ref="D14" location="'P&amp;L'!A1" display="4. Income Statement" xr:uid="{68C2FA34-25B0-4D65-A85F-74D4CEE2DE8D}"/>
    <hyperlink ref="D15" location="'NII NFM'!A1" display="5. NII-Fees" xr:uid="{96119E40-E6D6-48CF-B46E-29B7F0058510}"/>
    <hyperlink ref="D16" location="Loans!A1" display="6. Loan Book" xr:uid="{8D9ABC5B-567D-44AD-A5DD-6910DC8EA904}"/>
    <hyperlink ref="D17" location="'Customer Funds'!A1" display="7. Customer Funds" xr:uid="{E20433B1-8E48-4F1A-9533-C223A1CAD961}"/>
    <hyperlink ref="D18" location="Securities!A1" display="8. Securities" xr:uid="{FC59CDAD-DCBD-4151-83BE-5BE078D23C95}"/>
    <hyperlink ref="D19" location="Capital!A1" display="9. Capital" xr:uid="{11DFEC58-C085-4DFA-B11F-072BF8725524}"/>
    <hyperlink ref="D22" location="Glossary!A1" display="10. Glossary" xr:uid="{6B962CE8-4843-4D3E-963B-4C686B959338}"/>
    <hyperlink ref="D20" location="'Asset Quality'!A1" display="10. Asset Quality" xr:uid="{6DFFFD02-528B-4F86-AC55-C1D40BB1D3AE}"/>
    <hyperlink ref="D21" location="'IFRS9 stages'!A1" display="11. IFRS 9 stages" xr:uid="{BF5068BE-09A7-4E1C-844A-4630220099AB}"/>
  </hyperlinks>
  <pageMargins left="0.7" right="0.7" top="0.75" bottom="0.75" header="0.3" footer="0.3"/>
  <pageSetup paperSize="9" scale="4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C1:O39"/>
  <sheetViews>
    <sheetView zoomScale="85" zoomScaleNormal="85" workbookViewId="0">
      <pane ySplit="7" topLeftCell="A8" activePane="bottomLeft" state="frozen"/>
      <selection pane="bottomLeft" activeCell="M6" sqref="M6"/>
    </sheetView>
  </sheetViews>
  <sheetFormatPr defaultColWidth="9.33203125" defaultRowHeight="14.4"/>
  <cols>
    <col min="1" max="1" width="5.44140625" style="1" customWidth="1"/>
    <col min="2" max="2" width="4.6640625" style="1" customWidth="1"/>
    <col min="3" max="3" width="35.6640625" style="1" customWidth="1"/>
    <col min="4" max="4" width="16.33203125" style="9" customWidth="1"/>
    <col min="5" max="5" width="15.33203125" style="9" customWidth="1"/>
    <col min="6" max="6" width="14.33203125" style="9" customWidth="1"/>
    <col min="7" max="7" width="12" style="9" customWidth="1"/>
    <col min="8" max="8" width="14.44140625" style="9" customWidth="1"/>
    <col min="9" max="11" width="15.33203125" style="9" customWidth="1"/>
    <col min="12" max="12" width="9.6640625" style="1" bestFit="1" customWidth="1"/>
    <col min="13" max="13" width="11.33203125" style="1" bestFit="1" customWidth="1"/>
    <col min="14" max="14" width="10.33203125" style="1" bestFit="1" customWidth="1"/>
    <col min="15" max="15" width="9.5546875" style="1" bestFit="1" customWidth="1"/>
    <col min="16" max="16384" width="9.33203125" style="1"/>
  </cols>
  <sheetData>
    <row r="1" spans="3:15" ht="18.75" customHeight="1">
      <c r="C1" s="28"/>
      <c r="D1" s="157"/>
      <c r="E1" s="157"/>
      <c r="F1" s="157"/>
      <c r="G1" s="157"/>
      <c r="H1" s="157"/>
      <c r="I1" s="157"/>
      <c r="J1" s="157"/>
      <c r="K1" s="157"/>
    </row>
    <row r="2" spans="3:15" ht="15.75" customHeight="1">
      <c r="C2" s="28"/>
      <c r="D2" s="157"/>
      <c r="E2" s="157"/>
      <c r="F2" s="157"/>
      <c r="G2" s="157"/>
      <c r="H2" s="157"/>
      <c r="I2" s="157"/>
      <c r="J2" s="157"/>
      <c r="K2" s="157"/>
    </row>
    <row r="3" spans="3:15">
      <c r="C3" s="28"/>
      <c r="D3" s="157"/>
      <c r="E3" s="157"/>
      <c r="F3" s="157"/>
      <c r="G3" s="157"/>
      <c r="H3" s="157"/>
      <c r="I3" s="157"/>
      <c r="J3" s="157"/>
      <c r="K3" s="157"/>
    </row>
    <row r="4" spans="3:15" ht="23.25" customHeight="1">
      <c r="C4" s="10"/>
      <c r="D4" s="11"/>
      <c r="E4" s="11"/>
      <c r="F4" s="11"/>
      <c r="G4" s="11"/>
      <c r="H4" s="11"/>
      <c r="I4" s="11"/>
      <c r="J4" s="11"/>
      <c r="K4" s="11"/>
    </row>
    <row r="5" spans="3:15" ht="23.25" customHeight="1">
      <c r="C5" s="10" t="s">
        <v>85</v>
      </c>
      <c r="D5" s="11"/>
      <c r="E5" s="11"/>
      <c r="F5" s="11"/>
      <c r="G5" s="11"/>
      <c r="H5" s="11"/>
      <c r="I5" s="11"/>
      <c r="J5" s="11"/>
      <c r="K5" s="11"/>
      <c r="M5" s="70"/>
    </row>
    <row r="6" spans="3:15" ht="23.25" customHeight="1">
      <c r="C6" s="10"/>
      <c r="D6" s="11"/>
      <c r="E6" s="11"/>
      <c r="F6" s="11"/>
      <c r="G6" s="11"/>
      <c r="H6" s="11"/>
      <c r="I6" s="11"/>
      <c r="J6" s="11"/>
      <c r="K6" s="11"/>
      <c r="M6" s="304" t="s">
        <v>96</v>
      </c>
      <c r="O6" s="179"/>
    </row>
    <row r="7" spans="3:15">
      <c r="C7" s="12" t="s">
        <v>9</v>
      </c>
      <c r="D7" s="13" t="s">
        <v>5</v>
      </c>
      <c r="E7" s="13" t="s">
        <v>6</v>
      </c>
      <c r="F7" s="13" t="s">
        <v>2</v>
      </c>
      <c r="G7" s="13" t="s">
        <v>7</v>
      </c>
      <c r="H7" s="13" t="s">
        <v>8</v>
      </c>
      <c r="I7" s="13" t="s">
        <v>97</v>
      </c>
      <c r="J7" s="13" t="s">
        <v>199</v>
      </c>
      <c r="K7" s="76" t="s">
        <v>207</v>
      </c>
      <c r="O7" s="178"/>
    </row>
    <row r="8" spans="3:15">
      <c r="C8" s="14"/>
      <c r="D8" s="15"/>
      <c r="E8" s="16"/>
      <c r="F8" s="16"/>
      <c r="G8" s="16"/>
      <c r="H8" s="16"/>
      <c r="I8" s="16"/>
      <c r="J8" s="16"/>
      <c r="K8" s="17"/>
      <c r="O8" s="178"/>
    </row>
    <row r="9" spans="3:15" ht="20.100000000000001" customHeight="1">
      <c r="C9" s="18" t="s">
        <v>87</v>
      </c>
      <c r="D9" s="19"/>
      <c r="E9" s="20"/>
      <c r="F9" s="20"/>
      <c r="G9" s="20"/>
      <c r="H9" s="20"/>
      <c r="I9" s="20"/>
      <c r="J9" s="20"/>
      <c r="K9" s="21"/>
      <c r="O9" s="178"/>
    </row>
    <row r="10" spans="3:15" ht="20.100000000000001" customHeight="1">
      <c r="C10" s="22" t="s">
        <v>88</v>
      </c>
      <c r="D10" s="23">
        <v>158.22105048999998</v>
      </c>
      <c r="E10" s="23">
        <v>183.04700286000002</v>
      </c>
      <c r="F10" s="23">
        <v>183.52444651999997</v>
      </c>
      <c r="G10" s="23">
        <v>273.69850180999998</v>
      </c>
      <c r="H10" s="23">
        <v>273.26575397999994</v>
      </c>
      <c r="I10" s="23">
        <v>467.81734499999999</v>
      </c>
      <c r="J10" s="23">
        <v>491.39205700000002</v>
      </c>
      <c r="K10" s="77">
        <f>517.201434055328</f>
        <v>517.20143405532804</v>
      </c>
      <c r="L10" s="35"/>
      <c r="M10" s="247"/>
      <c r="O10" s="179"/>
    </row>
    <row r="11" spans="3:15" ht="20.100000000000001" customHeight="1">
      <c r="C11" s="22" t="s">
        <v>89</v>
      </c>
      <c r="D11" s="23">
        <v>158.22105048999998</v>
      </c>
      <c r="E11" s="23">
        <v>243.04700286000002</v>
      </c>
      <c r="F11" s="23">
        <v>243.52444651999997</v>
      </c>
      <c r="G11" s="23">
        <v>273.69850180999998</v>
      </c>
      <c r="H11" s="23">
        <v>273.26575397999994</v>
      </c>
      <c r="I11" s="23">
        <v>467.81734499999999</v>
      </c>
      <c r="J11" s="23">
        <v>491.39205700000002</v>
      </c>
      <c r="K11" s="77">
        <v>517.20143405532804</v>
      </c>
      <c r="O11" s="179"/>
    </row>
    <row r="12" spans="3:15" ht="20.100000000000001" customHeight="1">
      <c r="C12" s="22" t="s">
        <v>90</v>
      </c>
      <c r="D12" s="23">
        <v>1495.5960827700001</v>
      </c>
      <c r="E12" s="23">
        <v>1822.1066971800001</v>
      </c>
      <c r="F12" s="23">
        <v>1967.04965014</v>
      </c>
      <c r="G12" s="23">
        <v>2139.0919149599999</v>
      </c>
      <c r="H12" s="23">
        <v>2357.2104211700002</v>
      </c>
      <c r="I12" s="23">
        <f>2684.4857063618</f>
        <v>2684.4857063618001</v>
      </c>
      <c r="J12" s="16">
        <v>3090.9065120814334</v>
      </c>
      <c r="K12" s="17">
        <v>3268.5898229065601</v>
      </c>
      <c r="M12" s="108"/>
    </row>
    <row r="13" spans="3:15" ht="20.100000000000001" customHeight="1">
      <c r="C13" s="24" t="s">
        <v>91</v>
      </c>
      <c r="D13" s="253">
        <v>0.10579129773926532</v>
      </c>
      <c r="E13" s="253">
        <v>0.10045899240878395</v>
      </c>
      <c r="F13" s="253">
        <v>9.3299346311333867E-2</v>
      </c>
      <c r="G13" s="253">
        <v>0.12795079065834253</v>
      </c>
      <c r="H13" s="254">
        <v>0.11592760303696802</v>
      </c>
      <c r="I13" s="254">
        <v>0.17426702771832225</v>
      </c>
      <c r="J13" s="254">
        <f>J10/J12</f>
        <v>0.15897991578823065</v>
      </c>
      <c r="K13" s="256">
        <f>K10/K12</f>
        <v>0.15823381399242439</v>
      </c>
      <c r="M13" s="108"/>
    </row>
    <row r="14" spans="3:15" ht="20.100000000000001" customHeight="1">
      <c r="C14" s="24" t="s">
        <v>86</v>
      </c>
      <c r="D14" s="253">
        <v>0.10579129773926532</v>
      </c>
      <c r="E14" s="253">
        <v>0.13338790930089545</v>
      </c>
      <c r="F14" s="253">
        <v>0.12380188090456573</v>
      </c>
      <c r="G14" s="253">
        <v>0.12795079065834253</v>
      </c>
      <c r="H14" s="254">
        <v>0.11592760303696802</v>
      </c>
      <c r="I14" s="254">
        <v>0.17426702771832225</v>
      </c>
      <c r="J14" s="254">
        <f>J11/J12</f>
        <v>0.15897991578823065</v>
      </c>
      <c r="K14" s="256">
        <f>K10/K12</f>
        <v>0.15823381399242439</v>
      </c>
      <c r="M14" s="108"/>
    </row>
    <row r="15" spans="3:15" ht="20.100000000000001" customHeight="1">
      <c r="C15" s="25"/>
      <c r="D15" s="26"/>
      <c r="E15" s="16"/>
      <c r="F15" s="16"/>
      <c r="G15" s="16"/>
      <c r="H15" s="16"/>
      <c r="I15" s="16"/>
      <c r="J15" s="16"/>
      <c r="K15" s="17"/>
      <c r="M15" s="108"/>
    </row>
    <row r="16" spans="3:15" ht="20.100000000000001" customHeight="1">
      <c r="C16" s="18" t="s">
        <v>92</v>
      </c>
      <c r="D16" s="19"/>
      <c r="E16" s="20"/>
      <c r="F16" s="20"/>
      <c r="G16" s="20"/>
      <c r="H16" s="20"/>
      <c r="I16" s="20"/>
      <c r="J16" s="20"/>
      <c r="K16" s="21"/>
      <c r="M16" s="108"/>
    </row>
    <row r="17" spans="3:14" ht="20.100000000000001" customHeight="1">
      <c r="C17" s="22" t="s">
        <v>88</v>
      </c>
      <c r="D17" s="23">
        <v>165.65793663999997</v>
      </c>
      <c r="E17" s="23">
        <v>192.19738102000002</v>
      </c>
      <c r="F17" s="23">
        <v>189.19406222999999</v>
      </c>
      <c r="G17" s="23">
        <v>281.27235760834009</v>
      </c>
      <c r="H17" s="23">
        <v>280.83960977999999</v>
      </c>
      <c r="I17" s="206">
        <v>476.38454054581001</v>
      </c>
      <c r="J17" s="206">
        <v>494.72039774157997</v>
      </c>
      <c r="K17" s="78">
        <v>521.89870408532795</v>
      </c>
    </row>
    <row r="18" spans="3:14" ht="20.100000000000001" customHeight="1">
      <c r="C18" s="22" t="s">
        <v>89</v>
      </c>
      <c r="D18" s="23">
        <v>165.65793663999997</v>
      </c>
      <c r="E18" s="23">
        <v>252.19738102000002</v>
      </c>
      <c r="F18" s="23">
        <v>249.19406222999999</v>
      </c>
      <c r="G18" s="23">
        <v>281.27235760834009</v>
      </c>
      <c r="H18" s="23">
        <v>280.83960977999999</v>
      </c>
      <c r="I18" s="206">
        <v>476.38454054581001</v>
      </c>
      <c r="J18" s="206">
        <v>494.72039774157997</v>
      </c>
      <c r="K18" s="78">
        <v>521.89870408532795</v>
      </c>
    </row>
    <row r="19" spans="3:14" ht="20.100000000000001" customHeight="1">
      <c r="C19" s="22" t="s">
        <v>90</v>
      </c>
      <c r="D19" s="23">
        <v>1504.1114154700001</v>
      </c>
      <c r="E19" s="23">
        <v>1831.5808391500002</v>
      </c>
      <c r="F19" s="23">
        <v>1974.51278475</v>
      </c>
      <c r="G19" s="23">
        <v>2141.7415616400003</v>
      </c>
      <c r="H19" s="23">
        <v>2360.8667358299999</v>
      </c>
      <c r="I19" s="206">
        <v>2687.7438707255301</v>
      </c>
      <c r="J19" s="16">
        <f>SUM(J25:J27)/1000</f>
        <v>3092.2748449686942</v>
      </c>
      <c r="K19" s="17">
        <v>3270.20111716462</v>
      </c>
    </row>
    <row r="20" spans="3:14" ht="20.100000000000001" customHeight="1">
      <c r="C20" s="24" t="s">
        <v>91</v>
      </c>
      <c r="D20" s="253">
        <v>0.11013674581296606</v>
      </c>
      <c r="E20" s="253">
        <v>0.10493524332193548</v>
      </c>
      <c r="F20" s="253">
        <v>9.5818099376831598E-2</v>
      </c>
      <c r="G20" s="253">
        <v>0.13132880392579244</v>
      </c>
      <c r="H20" s="254">
        <v>0.11895614670569975</v>
      </c>
      <c r="I20" s="255">
        <v>0.17724328040871518</v>
      </c>
      <c r="J20" s="254">
        <f>J17/J19</f>
        <v>0.159985907639005</v>
      </c>
      <c r="K20" s="256">
        <f>K17/K19</f>
        <v>0.15959223466287376</v>
      </c>
    </row>
    <row r="21" spans="3:14" ht="20.100000000000001" customHeight="1">
      <c r="C21" s="24" t="s">
        <v>86</v>
      </c>
      <c r="D21" s="253">
        <v>0.11013674581296606</v>
      </c>
      <c r="E21" s="253">
        <v>0.1376938301762535</v>
      </c>
      <c r="F21" s="253">
        <v>0.12620534247974055</v>
      </c>
      <c r="G21" s="253">
        <v>0.13132880392579244</v>
      </c>
      <c r="H21" s="254">
        <v>0.11895614670569975</v>
      </c>
      <c r="I21" s="255">
        <v>0.17724328040871518</v>
      </c>
      <c r="J21" s="254">
        <f>J18/J19</f>
        <v>0.159985907639005</v>
      </c>
      <c r="K21" s="256">
        <f>K18/K19</f>
        <v>0.15959223466287376</v>
      </c>
    </row>
    <row r="22" spans="3:14" ht="20.100000000000001" customHeight="1">
      <c r="C22" s="22"/>
      <c r="D22" s="23"/>
      <c r="E22" s="16"/>
      <c r="F22" s="16"/>
      <c r="G22" s="16"/>
      <c r="H22" s="16"/>
      <c r="I22" s="16"/>
      <c r="J22" s="16"/>
      <c r="K22" s="17"/>
    </row>
    <row r="23" spans="3:14" ht="20.100000000000001" customHeight="1">
      <c r="C23" s="281" t="s">
        <v>233</v>
      </c>
      <c r="D23" s="27"/>
      <c r="K23" s="46"/>
    </row>
    <row r="24" spans="3:14" ht="20.100000000000001" customHeight="1">
      <c r="C24" s="52" t="s">
        <v>14</v>
      </c>
      <c r="D24" s="67"/>
      <c r="E24" s="68"/>
      <c r="F24" s="68"/>
      <c r="G24" s="68"/>
      <c r="H24" s="68"/>
      <c r="I24" s="68"/>
      <c r="J24" s="68"/>
      <c r="K24" s="79"/>
    </row>
    <row r="25" spans="3:14" ht="20.100000000000001" customHeight="1">
      <c r="C25" s="63" t="s">
        <v>93</v>
      </c>
      <c r="D25" s="69">
        <v>1317268.9111656905</v>
      </c>
      <c r="E25" s="69">
        <v>1613851.7831731599</v>
      </c>
      <c r="F25" s="69">
        <v>1731049.96593797</v>
      </c>
      <c r="G25" s="69">
        <v>1904197.2048347299</v>
      </c>
      <c r="H25" s="69">
        <v>2092230.73673396</v>
      </c>
      <c r="I25" s="69">
        <v>2314899.8023533206</v>
      </c>
      <c r="J25" s="69">
        <v>2716191.1047841287</v>
      </c>
      <c r="K25" s="80">
        <v>2899909.4273559777</v>
      </c>
    </row>
    <row r="26" spans="3:14" ht="20.100000000000001" customHeight="1">
      <c r="C26" s="63" t="s">
        <v>94</v>
      </c>
      <c r="D26" s="69">
        <v>137653.01264561931</v>
      </c>
      <c r="E26" s="69">
        <v>116218.98258431598</v>
      </c>
      <c r="F26" s="69">
        <v>141952.74540806381</v>
      </c>
      <c r="G26" s="69">
        <v>136034.28341641853</v>
      </c>
      <c r="H26" s="69">
        <v>167125.92570399516</v>
      </c>
      <c r="I26" s="69">
        <v>161132.54459313108</v>
      </c>
      <c r="J26" s="69">
        <v>165287.06756057197</v>
      </c>
      <c r="K26" s="80">
        <v>159495.01718465012</v>
      </c>
    </row>
    <row r="27" spans="3:14" ht="20.100000000000001" customHeight="1">
      <c r="C27" s="63" t="s">
        <v>95</v>
      </c>
      <c r="D27" s="69">
        <v>49189.49166</v>
      </c>
      <c r="E27" s="69">
        <v>101510.073394248</v>
      </c>
      <c r="F27" s="69">
        <v>101510.073394248</v>
      </c>
      <c r="G27" s="69">
        <v>101510.073394248</v>
      </c>
      <c r="H27" s="69">
        <v>101510.073394248</v>
      </c>
      <c r="I27" s="69">
        <v>210796.67262399313</v>
      </c>
      <c r="J27" s="69">
        <v>210796.67262399313</v>
      </c>
      <c r="K27" s="81">
        <v>210796.67262399313</v>
      </c>
    </row>
    <row r="28" spans="3:14">
      <c r="L28" s="35"/>
    </row>
    <row r="29" spans="3:14">
      <c r="G29" s="112"/>
      <c r="H29" s="112"/>
      <c r="I29" s="112"/>
      <c r="J29" s="112"/>
      <c r="K29" s="112"/>
      <c r="L29" s="237"/>
    </row>
    <row r="30" spans="3:14">
      <c r="E30" s="112"/>
      <c r="F30" s="112"/>
      <c r="G30" s="112"/>
      <c r="H30" s="112"/>
      <c r="I30" s="112"/>
      <c r="J30" s="250"/>
      <c r="K30" s="250"/>
      <c r="N30" s="35"/>
    </row>
    <row r="31" spans="3:14">
      <c r="N31" s="175"/>
    </row>
    <row r="32" spans="3:14">
      <c r="N32" s="175"/>
    </row>
    <row r="33" spans="10:14">
      <c r="N33" s="248"/>
    </row>
    <row r="34" spans="10:14">
      <c r="J34" s="249"/>
      <c r="N34" s="35"/>
    </row>
    <row r="35" spans="10:14">
      <c r="J35" s="249"/>
    </row>
    <row r="36" spans="10:14">
      <c r="J36" s="249"/>
    </row>
    <row r="37" spans="10:14">
      <c r="J37" s="249"/>
    </row>
    <row r="38" spans="10:14">
      <c r="J38" s="249"/>
    </row>
    <row r="39" spans="10:14">
      <c r="J39" s="249"/>
    </row>
  </sheetData>
  <hyperlinks>
    <hyperlink ref="M6" location="Cover!A1" display="cover" xr:uid="{A545F7A1-2612-4F4F-AC93-9D809B6FDFC6}"/>
  </hyperlinks>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0B52F-EAAA-4A0D-B91B-88BD0243C8A2}">
  <sheetPr>
    <tabColor theme="5"/>
  </sheetPr>
  <dimension ref="C1:O81"/>
  <sheetViews>
    <sheetView zoomScale="85" zoomScaleNormal="85" workbookViewId="0">
      <pane ySplit="7" topLeftCell="A8" activePane="bottomLeft" state="frozen"/>
      <selection pane="bottomLeft" activeCell="L6" sqref="L6"/>
    </sheetView>
  </sheetViews>
  <sheetFormatPr defaultColWidth="9.44140625" defaultRowHeight="13.8"/>
  <cols>
    <col min="1" max="1" width="5.44140625" style="8" customWidth="1"/>
    <col min="2" max="2" width="4.5546875" style="8" customWidth="1"/>
    <col min="3" max="3" width="40.44140625" style="8" customWidth="1"/>
    <col min="4" max="4" width="15.44140625" style="8" customWidth="1"/>
    <col min="5" max="5" width="14.44140625" style="8" customWidth="1"/>
    <col min="6" max="6" width="12" style="40" customWidth="1"/>
    <col min="7" max="7" width="14.44140625" style="40" customWidth="1"/>
    <col min="8" max="10" width="14.44140625" style="8" customWidth="1"/>
    <col min="11" max="11" width="10.5546875" style="8" bestFit="1" customWidth="1"/>
    <col min="12" max="16384" width="9.44140625" style="8"/>
  </cols>
  <sheetData>
    <row r="1" spans="3:15" ht="18.75" customHeight="1">
      <c r="C1" s="159"/>
      <c r="D1" s="159"/>
      <c r="E1" s="159"/>
      <c r="F1" s="160"/>
      <c r="G1" s="160"/>
      <c r="H1" s="159"/>
      <c r="I1" s="159"/>
      <c r="J1" s="159"/>
    </row>
    <row r="2" spans="3:15" ht="15.75" customHeight="1">
      <c r="C2" s="159"/>
      <c r="D2" s="159"/>
      <c r="E2" s="159"/>
      <c r="F2" s="160"/>
      <c r="G2" s="160"/>
      <c r="H2" s="159"/>
      <c r="I2" s="159"/>
      <c r="J2" s="159"/>
    </row>
    <row r="3" spans="3:15">
      <c r="C3" s="159"/>
      <c r="D3" s="159"/>
      <c r="E3" s="159"/>
      <c r="F3" s="160"/>
      <c r="G3" s="160"/>
      <c r="H3" s="159"/>
      <c r="I3" s="159"/>
      <c r="J3" s="159"/>
    </row>
    <row r="4" spans="3:15" ht="23.25" customHeight="1">
      <c r="C4" s="83"/>
      <c r="D4" s="83"/>
      <c r="E4" s="83"/>
      <c r="F4" s="113"/>
      <c r="G4" s="113"/>
      <c r="H4" s="83"/>
      <c r="I4" s="83"/>
      <c r="J4" s="83"/>
    </row>
    <row r="5" spans="3:15" ht="23.25" customHeight="1">
      <c r="C5" s="84" t="s">
        <v>111</v>
      </c>
      <c r="D5" s="83"/>
      <c r="E5" s="83"/>
      <c r="F5" s="113"/>
      <c r="G5" s="113"/>
      <c r="H5" s="83"/>
      <c r="I5" s="83"/>
      <c r="J5" s="83"/>
      <c r="L5" s="70"/>
    </row>
    <row r="6" spans="3:15" ht="23.25" customHeight="1">
      <c r="C6" s="83"/>
      <c r="D6" s="83"/>
      <c r="E6" s="83"/>
      <c r="F6" s="113"/>
      <c r="G6" s="113"/>
      <c r="H6" s="83"/>
      <c r="I6" s="83"/>
      <c r="J6" s="83"/>
      <c r="L6" s="304" t="s">
        <v>96</v>
      </c>
    </row>
    <row r="7" spans="3:15">
      <c r="C7" s="3" t="s">
        <v>9</v>
      </c>
      <c r="D7" s="4" t="s">
        <v>6</v>
      </c>
      <c r="E7" s="4" t="s">
        <v>2</v>
      </c>
      <c r="F7" s="4" t="s">
        <v>7</v>
      </c>
      <c r="G7" s="4" t="s">
        <v>8</v>
      </c>
      <c r="H7" s="4" t="s">
        <v>97</v>
      </c>
      <c r="I7" s="4" t="s">
        <v>199</v>
      </c>
      <c r="J7" s="5" t="s">
        <v>207</v>
      </c>
    </row>
    <row r="8" spans="3:15">
      <c r="J8" s="278"/>
    </row>
    <row r="9" spans="3:15" ht="20.100000000000001" customHeight="1">
      <c r="C9" s="52" t="s">
        <v>30</v>
      </c>
      <c r="D9" s="126">
        <v>1693.3118877585146</v>
      </c>
      <c r="E9" s="126">
        <v>1872.4236681485659</v>
      </c>
      <c r="F9" s="126">
        <v>2044.3775216206895</v>
      </c>
      <c r="G9" s="126">
        <v>2235.6603325871356</v>
      </c>
      <c r="H9" s="163">
        <v>2458.0230511255099</v>
      </c>
      <c r="I9" s="163">
        <v>2793.0969606793333</v>
      </c>
      <c r="J9" s="279">
        <v>3061.886</v>
      </c>
      <c r="M9" s="191"/>
    </row>
    <row r="10" spans="3:15" ht="20.100000000000001" customHeight="1">
      <c r="C10" s="55" t="s">
        <v>102</v>
      </c>
      <c r="D10" s="127">
        <v>1608.5829999999999</v>
      </c>
      <c r="E10" s="127">
        <v>1783.261</v>
      </c>
      <c r="F10" s="127">
        <v>1935.4430000000002</v>
      </c>
      <c r="G10" s="127">
        <v>2114.4879999999998</v>
      </c>
      <c r="H10" s="164">
        <v>2327.1235066316776</v>
      </c>
      <c r="I10" s="271">
        <v>2651.4</v>
      </c>
      <c r="J10" s="238">
        <v>2906.8670000000002</v>
      </c>
      <c r="M10" s="192"/>
      <c r="N10" s="192"/>
      <c r="O10" s="170"/>
    </row>
    <row r="11" spans="3:15" ht="20.100000000000001" customHeight="1">
      <c r="C11" s="55" t="s">
        <v>24</v>
      </c>
      <c r="D11" s="124">
        <v>59.311001956198112</v>
      </c>
      <c r="E11" s="124">
        <v>66.147483340306806</v>
      </c>
      <c r="F11" s="124">
        <v>79.370351294142992</v>
      </c>
      <c r="G11" s="124">
        <v>86.87901227611151</v>
      </c>
      <c r="H11" s="164">
        <v>98.198219040386192</v>
      </c>
      <c r="I11" s="272">
        <v>103.69810244031264</v>
      </c>
      <c r="J11" s="238">
        <v>114.06</v>
      </c>
      <c r="M11" s="192"/>
      <c r="O11" s="170"/>
    </row>
    <row r="12" spans="3:15" ht="20.100000000000001" customHeight="1">
      <c r="C12" s="55" t="s">
        <v>112</v>
      </c>
      <c r="D12" s="124">
        <v>25.417885802316427</v>
      </c>
      <c r="E12" s="124">
        <v>23.01518480825915</v>
      </c>
      <c r="F12" s="124">
        <v>29.564170326546389</v>
      </c>
      <c r="G12" s="124">
        <v>34.493320311024199</v>
      </c>
      <c r="H12" s="164">
        <v>32.701325453442614</v>
      </c>
      <c r="I12" s="272">
        <v>38</v>
      </c>
      <c r="J12" s="238">
        <v>40.959000000000003</v>
      </c>
      <c r="M12" s="192"/>
      <c r="O12" s="170"/>
    </row>
    <row r="13" spans="3:15" ht="20.100000000000001" customHeight="1">
      <c r="C13" s="55"/>
      <c r="D13" s="114"/>
      <c r="E13" s="86"/>
      <c r="F13" s="115"/>
      <c r="G13" s="115"/>
      <c r="H13" s="55"/>
      <c r="I13" s="273"/>
      <c r="J13" s="239"/>
      <c r="M13" s="192"/>
      <c r="O13" s="170"/>
    </row>
    <row r="14" spans="3:15" ht="20.100000000000001" customHeight="1">
      <c r="C14" s="52" t="s">
        <v>113</v>
      </c>
      <c r="D14" s="126">
        <v>7.6353742314136035</v>
      </c>
      <c r="E14" s="126">
        <v>10.236485569999999</v>
      </c>
      <c r="F14" s="126">
        <v>10.971320352833693</v>
      </c>
      <c r="G14" s="126">
        <v>11.006102846907602</v>
      </c>
      <c r="H14" s="163">
        <v>11.127818040000001</v>
      </c>
      <c r="I14" s="274">
        <v>30.9626938</v>
      </c>
      <c r="J14" s="171">
        <v>31.611447390000002</v>
      </c>
      <c r="K14" s="181"/>
      <c r="M14" s="192"/>
      <c r="N14" s="192"/>
      <c r="O14" s="170"/>
    </row>
    <row r="15" spans="3:15" ht="20.100000000000001" customHeight="1">
      <c r="C15" s="55" t="s">
        <v>102</v>
      </c>
      <c r="D15" s="127">
        <v>5.7583410257379279</v>
      </c>
      <c r="E15" s="127">
        <v>8.3304438300000001</v>
      </c>
      <c r="F15" s="127">
        <v>9.0717147049958555</v>
      </c>
      <c r="G15" s="127">
        <v>9.1220458896103054</v>
      </c>
      <c r="H15" s="164">
        <v>9.3178647800000007</v>
      </c>
      <c r="I15" s="271">
        <v>29.16590661</v>
      </c>
      <c r="J15" s="238">
        <v>31.547000000000001</v>
      </c>
      <c r="M15" s="192"/>
      <c r="O15" s="170"/>
    </row>
    <row r="16" spans="3:15" ht="20.100000000000001" customHeight="1">
      <c r="C16" s="55" t="s">
        <v>24</v>
      </c>
      <c r="D16" s="127">
        <v>0</v>
      </c>
      <c r="E16" s="127">
        <v>0</v>
      </c>
      <c r="F16" s="127">
        <v>0</v>
      </c>
      <c r="G16" s="127">
        <v>9.01099E-3</v>
      </c>
      <c r="H16" s="164">
        <v>8.5337099999999999E-3</v>
      </c>
      <c r="I16" s="271">
        <v>8.1605699999999989E-3</v>
      </c>
      <c r="J16" s="238">
        <v>0</v>
      </c>
      <c r="O16" s="170"/>
    </row>
    <row r="17" spans="3:15" ht="20.100000000000001" customHeight="1">
      <c r="C17" s="55" t="s">
        <v>112</v>
      </c>
      <c r="D17" s="127">
        <v>1.8770332056756756</v>
      </c>
      <c r="E17" s="127">
        <v>1.9060417399999998</v>
      </c>
      <c r="F17" s="127">
        <v>1.8996056478378378</v>
      </c>
      <c r="G17" s="127">
        <v>1.740459672973</v>
      </c>
      <c r="H17" s="164">
        <v>1.8014195499999999</v>
      </c>
      <c r="I17" s="271">
        <v>1.7886266199999998</v>
      </c>
      <c r="J17" s="238">
        <v>6.4000000000000001E-2</v>
      </c>
      <c r="O17" s="170"/>
    </row>
    <row r="18" spans="3:15" ht="20.100000000000001" customHeight="1">
      <c r="D18" s="85"/>
      <c r="E18" s="85"/>
      <c r="F18" s="85"/>
      <c r="G18" s="85"/>
      <c r="H18" s="164"/>
      <c r="I18" s="273"/>
      <c r="J18" s="239"/>
      <c r="O18" s="170"/>
    </row>
    <row r="19" spans="3:15" ht="20.100000000000001" customHeight="1">
      <c r="C19" s="52" t="s">
        <v>114</v>
      </c>
      <c r="D19" s="193">
        <v>4.5091363774223351E-3</v>
      </c>
      <c r="E19" s="193">
        <v>5.4669708272389742E-3</v>
      </c>
      <c r="F19" s="244">
        <v>5.3665823639736212E-3</v>
      </c>
      <c r="G19" s="244">
        <v>4.9229763065891117E-3</v>
      </c>
      <c r="H19" s="244">
        <v>4.5271414500790298E-3</v>
      </c>
      <c r="I19" s="244">
        <v>1.1091969113494417E-2</v>
      </c>
      <c r="J19" s="240">
        <v>1.0324175161975332E-2</v>
      </c>
      <c r="O19" s="170"/>
    </row>
    <row r="20" spans="3:15" ht="20.100000000000001" customHeight="1">
      <c r="C20" s="55" t="s">
        <v>102</v>
      </c>
      <c r="D20" s="195">
        <v>3.5797599662174277E-3</v>
      </c>
      <c r="E20" s="195">
        <v>4.6714663921882437E-3</v>
      </c>
      <c r="F20" s="195">
        <v>4.6871515745986088E-3</v>
      </c>
      <c r="G20" s="195">
        <v>4.3140684125945886E-3</v>
      </c>
      <c r="H20" s="196">
        <v>4.0040267538214392E-3</v>
      </c>
      <c r="I20" s="196">
        <v>1.1004417339278516E-2</v>
      </c>
      <c r="J20" s="241">
        <v>1.0852577706513575E-2</v>
      </c>
      <c r="O20" s="170"/>
    </row>
    <row r="21" spans="3:15" ht="20.100000000000001" customHeight="1">
      <c r="C21" s="55" t="s">
        <v>24</v>
      </c>
      <c r="D21" s="195">
        <v>0</v>
      </c>
      <c r="E21" s="195">
        <v>0</v>
      </c>
      <c r="F21" s="195">
        <v>0</v>
      </c>
      <c r="G21" s="195">
        <v>1.0371883569949019E-4</v>
      </c>
      <c r="H21" s="196">
        <v>8.6902899903819257E-5</v>
      </c>
      <c r="I21" s="196">
        <v>7.8695461227915172E-5</v>
      </c>
      <c r="J21" s="241">
        <v>0</v>
      </c>
      <c r="O21" s="170"/>
    </row>
    <row r="22" spans="3:15" ht="20.100000000000001" customHeight="1">
      <c r="C22" s="55" t="s">
        <v>112</v>
      </c>
      <c r="D22" s="195">
        <v>7.3846944638669143E-2</v>
      </c>
      <c r="E22" s="195">
        <v>8.281670366235791E-2</v>
      </c>
      <c r="F22" s="195">
        <v>6.4253643070515509E-2</v>
      </c>
      <c r="G22" s="195">
        <v>5.0457875822894974E-2</v>
      </c>
      <c r="H22" s="196">
        <v>5.5087049990212446E-2</v>
      </c>
      <c r="I22" s="196">
        <v>4.7860493836951977E-2</v>
      </c>
      <c r="J22" s="241">
        <v>1.5625381479040016E-3</v>
      </c>
      <c r="L22" s="85"/>
      <c r="O22" s="170"/>
    </row>
    <row r="23" spans="3:15" ht="20.100000000000001" customHeight="1">
      <c r="C23" s="63" t="s">
        <v>197</v>
      </c>
      <c r="D23" s="128"/>
      <c r="E23" s="87"/>
      <c r="F23" s="115"/>
      <c r="G23" s="128"/>
      <c r="H23" s="128"/>
      <c r="I23" s="275"/>
      <c r="J23" s="242"/>
      <c r="O23" s="170"/>
    </row>
    <row r="24" spans="3:15" ht="20.100000000000001" customHeight="1">
      <c r="C24" s="52" t="s">
        <v>115</v>
      </c>
      <c r="D24" s="125">
        <v>3.1682518547449905</v>
      </c>
      <c r="E24" s="125">
        <v>5.88013487</v>
      </c>
      <c r="F24" s="125">
        <v>6.5843967708863866</v>
      </c>
      <c r="G24" s="125">
        <v>6.6990232173066273</v>
      </c>
      <c r="H24" s="125">
        <v>7.116095210000001</v>
      </c>
      <c r="I24" s="276">
        <v>16.59481843</v>
      </c>
      <c r="J24" s="172">
        <v>18.874076859999999</v>
      </c>
      <c r="O24" s="170"/>
    </row>
    <row r="25" spans="3:15" ht="20.100000000000001" customHeight="1">
      <c r="C25" s="55" t="s">
        <v>102</v>
      </c>
      <c r="D25" s="124">
        <v>2.9004320147449905</v>
      </c>
      <c r="E25" s="124">
        <v>4.5531055</v>
      </c>
      <c r="F25" s="124">
        <v>4.6665492130485484</v>
      </c>
      <c r="G25" s="124">
        <v>4.94688241000933</v>
      </c>
      <c r="H25" s="165">
        <v>5.318068610000001</v>
      </c>
      <c r="I25" s="272">
        <v>16.536175570000001</v>
      </c>
      <c r="J25" s="238">
        <v>18.811508929999999</v>
      </c>
      <c r="O25" s="170"/>
    </row>
    <row r="26" spans="3:15" ht="20.100000000000001" customHeight="1">
      <c r="C26" s="55" t="s">
        <v>24</v>
      </c>
      <c r="D26" s="124">
        <v>0</v>
      </c>
      <c r="E26" s="124">
        <v>0</v>
      </c>
      <c r="F26" s="124">
        <v>0</v>
      </c>
      <c r="G26" s="124">
        <v>0</v>
      </c>
      <c r="H26" s="165">
        <v>0</v>
      </c>
      <c r="I26" s="272">
        <v>0</v>
      </c>
      <c r="J26" s="238">
        <v>0</v>
      </c>
      <c r="O26" s="170"/>
    </row>
    <row r="27" spans="3:15" ht="20.100000000000001" customHeight="1">
      <c r="C27" s="55" t="s">
        <v>112</v>
      </c>
      <c r="D27" s="124">
        <v>0.26781983999999998</v>
      </c>
      <c r="E27" s="124">
        <v>1.32702937</v>
      </c>
      <c r="F27" s="124">
        <v>1.917847557837838</v>
      </c>
      <c r="G27" s="124">
        <v>1.752140807297297</v>
      </c>
      <c r="H27" s="165">
        <v>1.7980265999999998</v>
      </c>
      <c r="I27" s="272">
        <v>5.8642859999999998E-2</v>
      </c>
      <c r="J27" s="238">
        <v>6.2567929999999994E-2</v>
      </c>
      <c r="O27" s="170"/>
    </row>
    <row r="28" spans="3:15" ht="20.100000000000001" customHeight="1">
      <c r="C28" s="63"/>
      <c r="D28" s="85"/>
      <c r="E28" s="85"/>
      <c r="F28" s="85"/>
      <c r="G28" s="85"/>
      <c r="H28" s="164"/>
      <c r="I28" s="275"/>
      <c r="J28" s="242"/>
      <c r="O28" s="170"/>
    </row>
    <row r="29" spans="3:15" ht="20.100000000000001" customHeight="1">
      <c r="C29" s="52" t="s">
        <v>116</v>
      </c>
      <c r="D29" s="193">
        <v>1.8710385710094413E-3</v>
      </c>
      <c r="E29" s="193">
        <v>3.1403869594396976E-3</v>
      </c>
      <c r="F29" s="193">
        <v>3.2207342828082831E-3</v>
      </c>
      <c r="G29" s="193">
        <v>2.9964405234825763E-3</v>
      </c>
      <c r="H29" s="193">
        <v>2.8950482001141552E-3</v>
      </c>
      <c r="I29" s="193">
        <v>5.9448707744417231E-3</v>
      </c>
      <c r="J29" s="194">
        <v>6.1641997317992891E-3</v>
      </c>
      <c r="O29" s="170"/>
    </row>
    <row r="30" spans="3:15" ht="20.100000000000001" customHeight="1">
      <c r="C30" s="55" t="s">
        <v>102</v>
      </c>
      <c r="D30" s="131">
        <v>1.8030975179676714E-3</v>
      </c>
      <c r="E30" s="131">
        <v>2.5532468326285385E-3</v>
      </c>
      <c r="F30" s="131">
        <v>2.4111013411650707E-3</v>
      </c>
      <c r="G30" s="131">
        <v>2.3395178454591989E-3</v>
      </c>
      <c r="H30" s="167">
        <v>2.2852541323418944E-3</v>
      </c>
      <c r="I30" s="196">
        <v>6.2391675184706973E-3</v>
      </c>
      <c r="J30" s="241">
        <v>6.4714033803404134E-3</v>
      </c>
      <c r="O30" s="170"/>
    </row>
    <row r="31" spans="3:15" ht="20.100000000000001" customHeight="1">
      <c r="C31" s="55" t="s">
        <v>24</v>
      </c>
      <c r="D31" s="131">
        <v>0</v>
      </c>
      <c r="E31" s="131">
        <v>0</v>
      </c>
      <c r="F31" s="131">
        <v>0</v>
      </c>
      <c r="G31" s="131">
        <v>0</v>
      </c>
      <c r="H31" s="167">
        <v>0</v>
      </c>
      <c r="I31" s="196">
        <v>0</v>
      </c>
      <c r="J31" s="241">
        <v>0</v>
      </c>
      <c r="O31" s="170"/>
    </row>
    <row r="32" spans="3:15" ht="20.100000000000001" customHeight="1">
      <c r="C32" s="55" t="s">
        <v>112</v>
      </c>
      <c r="D32" s="131">
        <v>1.053666863101543E-2</v>
      </c>
      <c r="E32" s="131">
        <v>5.7658862227505853E-2</v>
      </c>
      <c r="F32" s="131">
        <v>6.4870670702223493E-2</v>
      </c>
      <c r="G32" s="131">
        <v>5.1092772336017889E-2</v>
      </c>
      <c r="H32" s="167">
        <v>5.4983294256982895E-2</v>
      </c>
      <c r="I32" s="196">
        <v>1.5691795080245636E-3</v>
      </c>
      <c r="J32" s="241">
        <v>1.52757464781855E-3</v>
      </c>
      <c r="O32" s="170"/>
    </row>
    <row r="33" spans="3:15">
      <c r="D33" s="129"/>
      <c r="E33" s="129"/>
      <c r="F33" s="129"/>
      <c r="G33" s="129"/>
      <c r="H33" s="129"/>
      <c r="I33" s="273"/>
      <c r="J33" s="239"/>
      <c r="O33" s="170"/>
    </row>
    <row r="34" spans="3:15" ht="20.100000000000001" customHeight="1">
      <c r="C34" s="52" t="s">
        <v>117</v>
      </c>
      <c r="D34" s="125">
        <v>18.907084078040064</v>
      </c>
      <c r="E34" s="125">
        <v>22.781891986015463</v>
      </c>
      <c r="F34" s="125">
        <v>24.115369146294906</v>
      </c>
      <c r="G34" s="125">
        <v>26.610344103240806</v>
      </c>
      <c r="H34" s="125">
        <v>27.586648928232677</v>
      </c>
      <c r="I34" s="276">
        <v>30.507243328758449</v>
      </c>
      <c r="J34" s="172">
        <v>32.821563310097702</v>
      </c>
      <c r="O34" s="170"/>
    </row>
    <row r="35" spans="3:15" ht="20.100000000000001" customHeight="1">
      <c r="C35" s="55" t="s">
        <v>102</v>
      </c>
      <c r="D35" s="130">
        <v>17.848886732287834</v>
      </c>
      <c r="E35" s="130">
        <v>21.599383060302685</v>
      </c>
      <c r="F35" s="130">
        <v>23.450462039640499</v>
      </c>
      <c r="G35" s="130">
        <v>26.009754721779736</v>
      </c>
      <c r="H35" s="130">
        <v>26.482031048899785</v>
      </c>
      <c r="I35" s="272">
        <v>27.775853841132381</v>
      </c>
      <c r="J35" s="238">
        <v>32.283000000000001</v>
      </c>
      <c r="O35" s="170"/>
    </row>
    <row r="36" spans="3:15" ht="20.100000000000001" customHeight="1">
      <c r="C36" s="55" t="s">
        <v>24</v>
      </c>
      <c r="D36" s="130">
        <v>0.28755071118578113</v>
      </c>
      <c r="E36" s="130">
        <v>0.32945195469120031</v>
      </c>
      <c r="F36" s="130">
        <v>0.29585947846764354</v>
      </c>
      <c r="G36" s="130">
        <v>0.36089403190008279</v>
      </c>
      <c r="H36" s="130">
        <v>0.35803592598776185</v>
      </c>
      <c r="I36" s="272">
        <v>0.36143163858702615</v>
      </c>
      <c r="J36" s="238">
        <v>0.33200000000000002</v>
      </c>
      <c r="O36" s="170"/>
    </row>
    <row r="37" spans="3:15" ht="20.100000000000001" customHeight="1">
      <c r="C37" s="55" t="s">
        <v>112</v>
      </c>
      <c r="D37" s="130">
        <v>0.77064663456645077</v>
      </c>
      <c r="E37" s="130">
        <v>0.85305697102157718</v>
      </c>
      <c r="F37" s="130">
        <v>0.36904762818676484</v>
      </c>
      <c r="G37" s="130">
        <v>0.23969534956098743</v>
      </c>
      <c r="H37" s="130">
        <v>0.74658195334513122</v>
      </c>
      <c r="I37" s="272">
        <v>2.3699578490390425</v>
      </c>
      <c r="J37" s="238">
        <v>0.20699999999999999</v>
      </c>
      <c r="O37" s="170"/>
    </row>
    <row r="38" spans="3:15" ht="20.100000000000001" customHeight="1">
      <c r="E38" s="86"/>
      <c r="I38" s="273"/>
      <c r="J38" s="239"/>
      <c r="O38" s="170"/>
    </row>
    <row r="39" spans="3:15" ht="20.100000000000001" customHeight="1">
      <c r="C39" s="52" t="s">
        <v>118</v>
      </c>
      <c r="D39" s="193">
        <v>1.1165742244370535E-2</v>
      </c>
      <c r="E39" s="193">
        <v>1.2167060464762215E-2</v>
      </c>
      <c r="F39" s="193">
        <v>1.1795947123884114E-2</v>
      </c>
      <c r="G39" s="193">
        <v>1.1902677573764958E-2</v>
      </c>
      <c r="H39" s="193">
        <v>1.1223104240459015E-2</v>
      </c>
      <c r="I39" s="193">
        <v>1.092881010051029E-2</v>
      </c>
      <c r="J39" s="194">
        <v>1.072168338870315E-2</v>
      </c>
      <c r="O39" s="170"/>
    </row>
    <row r="40" spans="3:15" ht="20.100000000000001" customHeight="1">
      <c r="C40" s="55" t="s">
        <v>102</v>
      </c>
      <c r="D40" s="131">
        <v>1.1096030936723711E-2</v>
      </c>
      <c r="E40" s="131">
        <v>1.2112294868952265E-2</v>
      </c>
      <c r="F40" s="131">
        <v>1.2116327910271962E-2</v>
      </c>
      <c r="G40" s="131">
        <v>1.2300734136008214E-2</v>
      </c>
      <c r="H40" s="167">
        <v>1.1379727364462222E-2</v>
      </c>
      <c r="I40" s="196">
        <v>1.0479944673409312E-2</v>
      </c>
      <c r="J40" s="241">
        <v>1.1105771265076799E-2</v>
      </c>
      <c r="O40" s="170"/>
    </row>
    <row r="41" spans="3:15" ht="20.100000000000001" customHeight="1">
      <c r="C41" s="55" t="s">
        <v>24</v>
      </c>
      <c r="D41" s="131">
        <v>4.8481850196720805E-3</v>
      </c>
      <c r="E41" s="131">
        <v>4.9805667283860152E-3</v>
      </c>
      <c r="F41" s="131">
        <v>3.7275818192009946E-3</v>
      </c>
      <c r="G41" s="131">
        <v>4.1539840571980721E-3</v>
      </c>
      <c r="H41" s="167">
        <v>3.6460531513357857E-3</v>
      </c>
      <c r="I41" s="196">
        <v>3.4854219130486192E-3</v>
      </c>
      <c r="J41" s="241">
        <v>2.9107487287392602E-3</v>
      </c>
      <c r="O41" s="170"/>
    </row>
    <row r="42" spans="3:15" ht="20.100000000000001" customHeight="1">
      <c r="C42" s="55" t="s">
        <v>112</v>
      </c>
      <c r="D42" s="131">
        <v>3.0319069042957888E-2</v>
      </c>
      <c r="E42" s="131">
        <v>3.7064962898557832E-2</v>
      </c>
      <c r="F42" s="131">
        <v>1.248293539478725E-2</v>
      </c>
      <c r="G42" s="131">
        <v>6.9895637805573799E-3</v>
      </c>
      <c r="H42" s="167">
        <v>2.2830326997235986E-2</v>
      </c>
      <c r="I42" s="196">
        <v>6.3415892260268988E-2</v>
      </c>
      <c r="J42" s="241">
        <v>5.053834322127004E-3</v>
      </c>
      <c r="O42" s="170"/>
    </row>
    <row r="43" spans="3:15" ht="20.100000000000001" customHeight="1">
      <c r="D43" s="197"/>
      <c r="E43" s="198"/>
      <c r="F43" s="199"/>
      <c r="G43" s="199"/>
      <c r="H43" s="197"/>
      <c r="I43" s="199"/>
      <c r="J43" s="239"/>
      <c r="O43" s="170"/>
    </row>
    <row r="44" spans="3:15" ht="20.100000000000001" customHeight="1">
      <c r="C44" s="52" t="s">
        <v>119</v>
      </c>
      <c r="D44" s="33"/>
      <c r="E44" s="201"/>
      <c r="F44" s="202"/>
      <c r="G44" s="203"/>
      <c r="H44" s="204"/>
      <c r="I44" s="203"/>
      <c r="J44" s="240"/>
      <c r="O44" s="170"/>
    </row>
    <row r="45" spans="3:15" ht="20.100000000000001" customHeight="1">
      <c r="C45" s="55" t="s">
        <v>102</v>
      </c>
      <c r="D45" s="131">
        <v>0.55656633905678388</v>
      </c>
      <c r="E45" s="131">
        <v>0.39752578945124462</v>
      </c>
      <c r="F45" s="131">
        <v>0.4078110391596067</v>
      </c>
      <c r="G45" s="131">
        <v>0.40562139658001051</v>
      </c>
      <c r="H45" s="122">
        <v>0.63668530111624444</v>
      </c>
      <c r="I45" s="196">
        <v>0.29699314599091392</v>
      </c>
      <c r="J45" s="173">
        <v>0.27501822677275178</v>
      </c>
      <c r="O45" s="170"/>
    </row>
    <row r="46" spans="3:15" ht="20.100000000000001" customHeight="1">
      <c r="C46" s="55" t="s">
        <v>24</v>
      </c>
      <c r="D46" s="131" t="s">
        <v>198</v>
      </c>
      <c r="E46" s="131" t="s">
        <v>198</v>
      </c>
      <c r="F46" s="131" t="s">
        <v>198</v>
      </c>
      <c r="G46" s="131">
        <v>1</v>
      </c>
      <c r="H46" s="122">
        <v>0</v>
      </c>
      <c r="I46" s="196">
        <v>1</v>
      </c>
      <c r="J46" s="173" t="s">
        <v>198</v>
      </c>
      <c r="O46" s="170"/>
    </row>
    <row r="47" spans="3:15" ht="20.100000000000001" customHeight="1">
      <c r="C47" s="55" t="s">
        <v>112</v>
      </c>
      <c r="D47" s="131">
        <v>0.16269911425997827</v>
      </c>
      <c r="E47" s="131">
        <v>0.15805664360739552</v>
      </c>
      <c r="F47" s="131">
        <v>0.13216304672801846</v>
      </c>
      <c r="G47" s="131">
        <v>2.0263012680571721E-2</v>
      </c>
      <c r="H47" s="122">
        <v>0.27360700587544978</v>
      </c>
      <c r="I47" s="196">
        <v>1.0005463905301153</v>
      </c>
      <c r="J47" s="173">
        <v>1.015625</v>
      </c>
      <c r="O47" s="170"/>
    </row>
    <row r="48" spans="3:15" ht="20.100000000000001" customHeight="1">
      <c r="E48" s="86"/>
      <c r="I48" s="273"/>
      <c r="J48" s="200"/>
      <c r="O48" s="170"/>
    </row>
    <row r="49" spans="3:15" ht="20.100000000000001" customHeight="1">
      <c r="C49" s="52" t="s">
        <v>120</v>
      </c>
      <c r="D49" s="82"/>
      <c r="E49" s="94"/>
      <c r="F49" s="67"/>
      <c r="G49" s="67"/>
      <c r="H49" s="52"/>
      <c r="I49" s="274"/>
      <c r="J49" s="194"/>
      <c r="O49" s="170"/>
    </row>
    <row r="50" spans="3:15" ht="20.100000000000001" customHeight="1">
      <c r="C50" s="55" t="s">
        <v>102</v>
      </c>
      <c r="D50" s="131">
        <v>0.42519345457757479</v>
      </c>
      <c r="E50" s="131">
        <v>0.6642280329326874</v>
      </c>
      <c r="F50" s="131">
        <v>0.55055903253221972</v>
      </c>
      <c r="G50" s="131">
        <v>0.54017661195932098</v>
      </c>
      <c r="H50" s="122">
        <v>0.62371148257048337</v>
      </c>
      <c r="I50" s="196">
        <v>0.24854379297652196</v>
      </c>
      <c r="J50" s="173">
        <v>0.22490450279358956</v>
      </c>
      <c r="O50" s="170"/>
    </row>
    <row r="51" spans="3:15" ht="20.100000000000001" customHeight="1">
      <c r="C51" s="55" t="s">
        <v>24</v>
      </c>
      <c r="D51" s="131" t="s">
        <v>198</v>
      </c>
      <c r="E51" s="131" t="s">
        <v>198</v>
      </c>
      <c r="F51" s="131" t="s">
        <v>198</v>
      </c>
      <c r="G51" s="131" t="s">
        <v>198</v>
      </c>
      <c r="H51" s="167" t="s">
        <v>198</v>
      </c>
      <c r="I51" s="196" t="s">
        <v>198</v>
      </c>
      <c r="J51" s="173" t="s">
        <v>198</v>
      </c>
      <c r="O51" s="170"/>
    </row>
    <row r="52" spans="3:15" ht="20.100000000000001" customHeight="1">
      <c r="C52" s="55" t="s">
        <v>112</v>
      </c>
      <c r="D52" s="131">
        <v>0.99987745493388391</v>
      </c>
      <c r="E52" s="131">
        <v>0.19997770659740557</v>
      </c>
      <c r="F52" s="131">
        <v>0.13996348088407179</v>
      </c>
      <c r="G52" s="131">
        <v>3.127966072803226E-2</v>
      </c>
      <c r="H52" s="122">
        <v>0.27223627247839388</v>
      </c>
      <c r="I52" s="196">
        <v>0.99995308290011764</v>
      </c>
      <c r="J52" s="173">
        <v>0.99997110292796976</v>
      </c>
      <c r="O52" s="170"/>
    </row>
    <row r="53" spans="3:15" ht="20.100000000000001" customHeight="1">
      <c r="E53" s="86"/>
      <c r="I53" s="273"/>
      <c r="J53" s="200"/>
      <c r="O53" s="170"/>
    </row>
    <row r="54" spans="3:15" ht="20.100000000000001" customHeight="1">
      <c r="C54" s="52" t="s">
        <v>121</v>
      </c>
      <c r="D54" s="82"/>
      <c r="E54" s="94"/>
      <c r="F54" s="67"/>
      <c r="G54" s="67"/>
      <c r="H54" s="52"/>
      <c r="I54" s="274"/>
      <c r="J54" s="243"/>
      <c r="O54" s="170"/>
    </row>
    <row r="55" spans="3:15" ht="20.100000000000001" customHeight="1">
      <c r="C55" s="55" t="s">
        <v>102</v>
      </c>
      <c r="D55" s="123">
        <v>1305.0740399533979</v>
      </c>
      <c r="E55" s="123">
        <v>1441.3829931599998</v>
      </c>
      <c r="F55" s="123">
        <v>1678.3144530415934</v>
      </c>
      <c r="G55" s="123">
        <v>1808.9299421671055</v>
      </c>
      <c r="H55" s="59">
        <v>2017.12356</v>
      </c>
      <c r="I55" s="271">
        <v>2310.796506149783</v>
      </c>
      <c r="J55" s="169">
        <v>2501.5874486348548</v>
      </c>
      <c r="O55" s="170"/>
    </row>
    <row r="56" spans="3:15" ht="20.100000000000001" customHeight="1">
      <c r="C56" s="55" t="s">
        <v>24</v>
      </c>
      <c r="D56" s="123">
        <v>76.662395761484319</v>
      </c>
      <c r="E56" s="123">
        <v>87.403381229999994</v>
      </c>
      <c r="F56" s="123">
        <v>104.01111103133729</v>
      </c>
      <c r="G56" s="123">
        <v>109.6124585420464</v>
      </c>
      <c r="H56" s="59">
        <v>122.23073239048897</v>
      </c>
      <c r="I56" s="271">
        <v>128.19744945113442</v>
      </c>
      <c r="J56" s="169">
        <v>141.89635252553032</v>
      </c>
      <c r="O56" s="170"/>
    </row>
    <row r="57" spans="3:15" ht="20.100000000000001" customHeight="1">
      <c r="C57" s="55" t="s">
        <v>112</v>
      </c>
      <c r="D57" s="123">
        <v>75.883284758515657</v>
      </c>
      <c r="E57" s="123">
        <v>83.28641389000002</v>
      </c>
      <c r="F57" s="123">
        <v>102.92280617866274</v>
      </c>
      <c r="G57" s="123">
        <v>101.11034497795352</v>
      </c>
      <c r="H57" s="59">
        <v>109.88637254951108</v>
      </c>
      <c r="I57" s="271">
        <v>103.91407360886558</v>
      </c>
      <c r="J57" s="169">
        <v>104.75743193446975</v>
      </c>
      <c r="O57" s="170"/>
    </row>
    <row r="58" spans="3:15" ht="20.100000000000001" customHeight="1">
      <c r="E58" s="86"/>
      <c r="I58" s="273"/>
      <c r="J58" s="239"/>
      <c r="O58" s="170"/>
    </row>
    <row r="59" spans="3:15" ht="20.100000000000001" customHeight="1">
      <c r="C59" s="52" t="s">
        <v>122</v>
      </c>
      <c r="D59" s="82"/>
      <c r="E59" s="94"/>
      <c r="F59" s="67"/>
      <c r="G59" s="67"/>
      <c r="H59" s="52"/>
      <c r="I59" s="274"/>
      <c r="J59" s="243"/>
      <c r="O59" s="170"/>
    </row>
    <row r="60" spans="3:15" ht="20.100000000000001" customHeight="1">
      <c r="C60" s="55" t="s">
        <v>102</v>
      </c>
      <c r="D60" s="131">
        <v>0.81131905531352633</v>
      </c>
      <c r="E60" s="131">
        <v>0.80419589703001593</v>
      </c>
      <c r="F60" s="131">
        <v>0.86714273716716084</v>
      </c>
      <c r="G60" s="131">
        <v>0.83219053533602982</v>
      </c>
      <c r="H60" s="167">
        <v>0.86755069672060403</v>
      </c>
      <c r="I60" s="196">
        <v>0.87187309072367924</v>
      </c>
      <c r="J60" s="173">
        <v>0.86077108082736298</v>
      </c>
      <c r="O60" s="170"/>
    </row>
    <row r="61" spans="3:15" ht="20.100000000000001" customHeight="1">
      <c r="C61" s="55" t="s">
        <v>24</v>
      </c>
      <c r="D61" s="131">
        <v>1.2925493286743059</v>
      </c>
      <c r="E61" s="131">
        <v>1.3212847674712569</v>
      </c>
      <c r="F61" s="131">
        <v>1.3104529504459002</v>
      </c>
      <c r="G61" s="131">
        <v>1.2616627790150501</v>
      </c>
      <c r="H61" s="167">
        <v>1.2447347170341143</v>
      </c>
      <c r="I61" s="196">
        <v>1.2362564640459386</v>
      </c>
      <c r="J61" s="173">
        <v>1.2440538275634552</v>
      </c>
      <c r="O61" s="170"/>
    </row>
    <row r="62" spans="3:15" ht="20.100000000000001" customHeight="1">
      <c r="C62" s="55" t="s">
        <v>112</v>
      </c>
      <c r="D62" s="131">
        <v>2.9854286603018783</v>
      </c>
      <c r="E62" s="131">
        <v>2.7204737023260206</v>
      </c>
      <c r="F62" s="131">
        <v>3.4744626111249106</v>
      </c>
      <c r="G62" s="131">
        <v>2.9210443337481822</v>
      </c>
      <c r="H62" s="167">
        <v>3.3557968612174895</v>
      </c>
      <c r="I62" s="196">
        <v>2.7805573415482803</v>
      </c>
      <c r="J62" s="173">
        <v>2.5578204358459695</v>
      </c>
      <c r="O62" s="170"/>
    </row>
    <row r="63" spans="3:15" ht="20.100000000000001" customHeight="1">
      <c r="E63" s="86"/>
      <c r="I63" s="273"/>
      <c r="J63" s="200"/>
      <c r="O63" s="170"/>
    </row>
    <row r="64" spans="3:15" ht="20.100000000000001" customHeight="1">
      <c r="C64" s="52" t="s">
        <v>123</v>
      </c>
      <c r="D64" s="82"/>
      <c r="E64" s="94"/>
      <c r="F64" s="67"/>
      <c r="G64" s="67"/>
      <c r="H64" s="52"/>
      <c r="I64" s="274"/>
      <c r="J64" s="205"/>
      <c r="O64" s="170"/>
    </row>
    <row r="65" spans="3:15" ht="20.100000000000001" customHeight="1">
      <c r="C65" s="55" t="s">
        <v>102</v>
      </c>
      <c r="D65" s="131">
        <v>0.2106941694799194</v>
      </c>
      <c r="E65" s="131">
        <v>0.93824630709982215</v>
      </c>
      <c r="F65" s="131">
        <v>0.78536634104932801</v>
      </c>
      <c r="G65" s="131">
        <v>1.002991321324175</v>
      </c>
      <c r="H65" s="122">
        <v>0.63100928901868003</v>
      </c>
      <c r="I65" s="196">
        <v>0.92477513869127936</v>
      </c>
      <c r="J65" s="173">
        <v>1.3921137768816834</v>
      </c>
      <c r="K65" s="181"/>
      <c r="O65" s="181"/>
    </row>
    <row r="66" spans="3:15" ht="20.100000000000001" customHeight="1">
      <c r="C66" s="55" t="s">
        <v>24</v>
      </c>
      <c r="D66" s="131" t="s">
        <v>198</v>
      </c>
      <c r="E66" s="131" t="s">
        <v>198</v>
      </c>
      <c r="F66" s="131" t="s">
        <v>198</v>
      </c>
      <c r="G66" s="131">
        <v>0</v>
      </c>
      <c r="H66" s="122">
        <v>0</v>
      </c>
      <c r="I66" s="196">
        <v>0</v>
      </c>
      <c r="J66" s="173" t="s">
        <v>198</v>
      </c>
      <c r="K66" s="181"/>
      <c r="O66" s="181"/>
    </row>
    <row r="67" spans="3:15" ht="20.100000000000001" customHeight="1">
      <c r="C67" s="55" t="s">
        <v>112</v>
      </c>
      <c r="D67" s="131">
        <v>2.2093281767528512</v>
      </c>
      <c r="E67" s="131">
        <v>2.175566894983108</v>
      </c>
      <c r="F67" s="131">
        <v>2.1849889037674686</v>
      </c>
      <c r="G67" s="131">
        <v>2.2060259173071008</v>
      </c>
      <c r="H67" s="122">
        <v>2.296189135951145</v>
      </c>
      <c r="I67" s="196">
        <v>0</v>
      </c>
      <c r="J67" s="173">
        <v>4.6540923433975497E-5</v>
      </c>
      <c r="K67" s="181"/>
      <c r="O67" s="181"/>
    </row>
    <row r="68" spans="3:15" ht="20.100000000000001" customHeight="1">
      <c r="E68" s="86"/>
      <c r="I68" s="273"/>
      <c r="J68" s="239"/>
      <c r="K68" s="181"/>
      <c r="O68" s="181"/>
    </row>
    <row r="69" spans="3:15" ht="20.100000000000001" customHeight="1">
      <c r="C69" s="52" t="s">
        <v>124</v>
      </c>
      <c r="D69" s="82"/>
      <c r="E69" s="94"/>
      <c r="F69" s="67"/>
      <c r="G69" s="67"/>
      <c r="H69" s="52"/>
      <c r="I69" s="274"/>
      <c r="J69" s="243"/>
      <c r="K69" s="177"/>
      <c r="O69" s="177"/>
    </row>
    <row r="70" spans="3:15" ht="20.100000000000001" customHeight="1">
      <c r="C70" s="55" t="s">
        <v>102</v>
      </c>
      <c r="D70" s="116">
        <v>9.1020923316904992E-2</v>
      </c>
      <c r="E70" s="116">
        <v>0.33682230732408902</v>
      </c>
      <c r="F70" s="116">
        <v>0.40268803602853248</v>
      </c>
      <c r="G70" s="116">
        <v>0.47223139067815323</v>
      </c>
      <c r="H70" s="129">
        <v>0.47577698137294233</v>
      </c>
      <c r="I70" s="196">
        <v>0.94187372189348373</v>
      </c>
      <c r="J70" s="173">
        <v>1.7146696799850081</v>
      </c>
      <c r="O70" s="170"/>
    </row>
    <row r="71" spans="3:15" ht="20.100000000000001" customHeight="1">
      <c r="C71" s="55" t="s">
        <v>24</v>
      </c>
      <c r="D71" s="116" t="s">
        <v>198</v>
      </c>
      <c r="E71" s="116" t="s">
        <v>198</v>
      </c>
      <c r="F71" s="116" t="s">
        <v>198</v>
      </c>
      <c r="G71" s="116" t="s">
        <v>198</v>
      </c>
      <c r="H71" s="166" t="s">
        <v>198</v>
      </c>
      <c r="I71" s="196" t="s">
        <v>198</v>
      </c>
      <c r="J71" s="173" t="s">
        <v>198</v>
      </c>
      <c r="O71" s="170"/>
    </row>
    <row r="72" spans="3:15">
      <c r="C72" s="55" t="s">
        <v>112</v>
      </c>
      <c r="D72" s="116">
        <v>3.951294273045642E-2</v>
      </c>
      <c r="E72" s="116">
        <v>2.0435129706285249</v>
      </c>
      <c r="F72" s="116">
        <v>2.1642129776457377</v>
      </c>
      <c r="G72" s="116">
        <v>2.3607691703616318</v>
      </c>
      <c r="H72" s="129">
        <v>2.3005221391051727</v>
      </c>
      <c r="I72" s="277">
        <v>0</v>
      </c>
      <c r="J72" s="280">
        <v>4.7947886401228242E-5</v>
      </c>
      <c r="O72" s="170"/>
    </row>
    <row r="73" spans="3:15">
      <c r="O73" s="170"/>
    </row>
    <row r="79" spans="3:15">
      <c r="K79" s="177"/>
      <c r="L79" s="177"/>
    </row>
    <row r="80" spans="3:15">
      <c r="K80" s="182"/>
      <c r="L80" s="182"/>
    </row>
    <row r="81" spans="11:12">
      <c r="K81" s="182"/>
      <c r="L81" s="182"/>
    </row>
  </sheetData>
  <hyperlinks>
    <hyperlink ref="L6" location="Cover!A1" display="cover" xr:uid="{3AE24896-1304-49ED-BCE8-79619B73DDD3}"/>
  </hyperlinks>
  <pageMargins left="0.7" right="0.7" top="0.75" bottom="0.75" header="0.3" footer="0.3"/>
  <pageSetup paperSize="9" scale="5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C028-5528-46E2-9D2C-D42C42B8179A}">
  <sheetPr>
    <tabColor theme="5"/>
  </sheetPr>
  <dimension ref="C1:N72"/>
  <sheetViews>
    <sheetView zoomScaleNormal="100" workbookViewId="0">
      <pane ySplit="7" topLeftCell="A23" activePane="bottomLeft" state="frozen"/>
      <selection pane="bottomLeft" activeCell="L44" sqref="L44"/>
    </sheetView>
  </sheetViews>
  <sheetFormatPr defaultColWidth="9.33203125" defaultRowHeight="13.8"/>
  <cols>
    <col min="1" max="1" width="5.44140625" style="86" customWidth="1"/>
    <col min="2" max="2" width="4.6640625" style="86" customWidth="1"/>
    <col min="3" max="3" width="46.6640625" style="86" customWidth="1"/>
    <col min="4" max="4" width="15.33203125" style="86" customWidth="1"/>
    <col min="5" max="5" width="14.33203125" style="86" customWidth="1"/>
    <col min="6" max="6" width="12" style="86" customWidth="1"/>
    <col min="7" max="10" width="14.44140625" style="86" customWidth="1"/>
    <col min="11" max="11" width="6.33203125" style="86" customWidth="1"/>
    <col min="12" max="16384" width="9.33203125" style="86"/>
  </cols>
  <sheetData>
    <row r="1" spans="3:12" ht="18.75" customHeight="1">
      <c r="C1" s="161"/>
      <c r="D1" s="161"/>
      <c r="E1" s="161"/>
      <c r="F1" s="161"/>
      <c r="G1" s="161"/>
      <c r="H1" s="161"/>
      <c r="I1" s="161"/>
      <c r="J1" s="161"/>
    </row>
    <row r="2" spans="3:12" ht="15.75" customHeight="1">
      <c r="C2" s="161"/>
      <c r="D2" s="161"/>
      <c r="E2" s="161"/>
      <c r="F2" s="161"/>
      <c r="G2" s="161"/>
      <c r="H2" s="161"/>
      <c r="I2" s="161"/>
      <c r="J2" s="161"/>
    </row>
    <row r="3" spans="3:12">
      <c r="C3" s="161"/>
      <c r="D3" s="161"/>
      <c r="E3" s="161"/>
      <c r="F3" s="161"/>
      <c r="G3" s="161"/>
      <c r="H3" s="161"/>
      <c r="I3" s="161"/>
      <c r="J3" s="161"/>
    </row>
    <row r="4" spans="3:12" ht="23.25" customHeight="1">
      <c r="C4" s="88"/>
      <c r="D4" s="88"/>
      <c r="E4" s="88"/>
      <c r="F4" s="88"/>
      <c r="G4" s="88"/>
      <c r="H4" s="88"/>
      <c r="I4" s="88"/>
      <c r="J4" s="88"/>
    </row>
    <row r="5" spans="3:12" ht="23.25" customHeight="1">
      <c r="C5" s="89" t="s">
        <v>101</v>
      </c>
      <c r="D5" s="88"/>
      <c r="E5" s="88"/>
      <c r="F5" s="88"/>
      <c r="G5" s="88"/>
      <c r="H5" s="88"/>
      <c r="I5" s="88"/>
      <c r="J5" s="88"/>
      <c r="L5" s="70"/>
    </row>
    <row r="6" spans="3:12" ht="23.25" customHeight="1">
      <c r="C6" s="88"/>
      <c r="D6" s="88"/>
      <c r="E6" s="88"/>
      <c r="F6" s="88"/>
      <c r="G6" s="88"/>
      <c r="H6" s="88"/>
      <c r="I6" s="88"/>
      <c r="J6" s="88"/>
      <c r="L6" s="304" t="s">
        <v>96</v>
      </c>
    </row>
    <row r="7" spans="3:12">
      <c r="C7" s="90" t="s">
        <v>9</v>
      </c>
      <c r="D7" s="91" t="s">
        <v>6</v>
      </c>
      <c r="E7" s="91" t="s">
        <v>2</v>
      </c>
      <c r="F7" s="91" t="s">
        <v>7</v>
      </c>
      <c r="G7" s="92" t="s">
        <v>8</v>
      </c>
      <c r="H7" s="92" t="s">
        <v>97</v>
      </c>
      <c r="I7" s="92" t="s">
        <v>199</v>
      </c>
      <c r="J7" s="92" t="s">
        <v>207</v>
      </c>
    </row>
    <row r="8" spans="3:12">
      <c r="G8" s="87"/>
      <c r="H8" s="87"/>
      <c r="I8" s="87"/>
      <c r="J8" s="87"/>
    </row>
    <row r="9" spans="3:12" ht="20.100000000000001" customHeight="1">
      <c r="C9" s="93" t="s">
        <v>102</v>
      </c>
      <c r="D9" s="94"/>
      <c r="E9" s="94"/>
      <c r="F9" s="94"/>
      <c r="G9" s="95"/>
      <c r="H9" s="95"/>
      <c r="I9" s="95"/>
      <c r="J9" s="95"/>
    </row>
    <row r="10" spans="3:12" ht="20.100000000000001" customHeight="1">
      <c r="C10" s="96" t="s">
        <v>103</v>
      </c>
      <c r="D10" s="118">
        <v>1517.4019022752525</v>
      </c>
      <c r="E10" s="118">
        <v>1612.8015708299981</v>
      </c>
      <c r="F10" s="118">
        <v>1812.2408337609245</v>
      </c>
      <c r="G10" s="119">
        <v>1945.6224415128709</v>
      </c>
      <c r="H10" s="119">
        <v>2192.8016641460017</v>
      </c>
      <c r="I10" s="119">
        <v>2448.4949999999999</v>
      </c>
      <c r="J10" s="119">
        <v>2680.1149999999998</v>
      </c>
    </row>
    <row r="11" spans="3:12" ht="20.100000000000001" customHeight="1">
      <c r="C11" s="96" t="s">
        <v>104</v>
      </c>
      <c r="D11" s="118">
        <v>82.582581025969532</v>
      </c>
      <c r="E11" s="118">
        <v>82.516080940000023</v>
      </c>
      <c r="F11" s="118">
        <v>114.14431690731362</v>
      </c>
      <c r="G11" s="119">
        <v>159.75176156914134</v>
      </c>
      <c r="H11" s="119">
        <v>119.50366686243242</v>
      </c>
      <c r="I11" s="119">
        <v>168.42135284321421</v>
      </c>
      <c r="J11" s="119">
        <v>189.43899999999999</v>
      </c>
    </row>
    <row r="12" spans="3:12" ht="20.100000000000001" customHeight="1">
      <c r="C12" s="96" t="s">
        <v>105</v>
      </c>
      <c r="D12" s="118">
        <v>5.7583410257379279</v>
      </c>
      <c r="E12" s="118">
        <v>2.1827235199999997</v>
      </c>
      <c r="F12" s="118">
        <v>9.0717147049958555</v>
      </c>
      <c r="G12" s="119">
        <v>9.1220458896103054</v>
      </c>
      <c r="H12" s="119">
        <v>9.3178647800000007</v>
      </c>
      <c r="I12" s="119">
        <v>29.16590661</v>
      </c>
      <c r="J12" s="119">
        <v>31.547000000000001</v>
      </c>
    </row>
    <row r="13" spans="3:12" ht="20.100000000000001" customHeight="1">
      <c r="C13" s="96" t="s">
        <v>202</v>
      </c>
      <c r="D13" s="118">
        <v>2.8206380300000005</v>
      </c>
      <c r="E13" s="118">
        <v>0</v>
      </c>
      <c r="F13" s="118">
        <v>0</v>
      </c>
      <c r="G13" s="119">
        <v>0</v>
      </c>
      <c r="H13" s="119">
        <v>5.9383601723531347</v>
      </c>
      <c r="I13" s="119">
        <v>5.942738503286094</v>
      </c>
      <c r="J13" s="119">
        <v>5.766</v>
      </c>
    </row>
    <row r="14" spans="3:12" ht="20.100000000000001" customHeight="1">
      <c r="C14" s="93" t="s">
        <v>24</v>
      </c>
      <c r="D14" s="120"/>
      <c r="E14" s="120"/>
      <c r="F14" s="120"/>
      <c r="G14" s="121"/>
      <c r="H14" s="121"/>
      <c r="I14" s="95"/>
      <c r="J14" s="95"/>
    </row>
    <row r="15" spans="3:12" ht="20.100000000000001" customHeight="1">
      <c r="C15" s="96" t="s">
        <v>103</v>
      </c>
      <c r="D15" s="118">
        <v>59.311001956198098</v>
      </c>
      <c r="E15" s="118">
        <v>64.980629930000006</v>
      </c>
      <c r="F15" s="118">
        <v>79.362614972667615</v>
      </c>
      <c r="G15" s="119">
        <v>86.870351994472145</v>
      </c>
      <c r="H15" s="119">
        <v>98.189685330386098</v>
      </c>
      <c r="I15" s="119">
        <v>103.68994187031264</v>
      </c>
      <c r="J15" s="119">
        <v>114.06</v>
      </c>
    </row>
    <row r="16" spans="3:12" ht="20.100000000000001" customHeight="1">
      <c r="C16" s="96" t="s">
        <v>104</v>
      </c>
      <c r="D16" s="118">
        <v>0</v>
      </c>
      <c r="E16" s="118">
        <v>0</v>
      </c>
      <c r="F16" s="118">
        <v>9.4402500000000007E-3</v>
      </c>
      <c r="G16" s="119">
        <v>0</v>
      </c>
      <c r="H16" s="119">
        <v>0</v>
      </c>
      <c r="I16" s="119">
        <v>0</v>
      </c>
      <c r="J16" s="119">
        <v>0</v>
      </c>
    </row>
    <row r="17" spans="3:10" ht="20.100000000000001" customHeight="1">
      <c r="C17" s="96" t="s">
        <v>105</v>
      </c>
      <c r="D17" s="118">
        <v>0</v>
      </c>
      <c r="E17" s="118">
        <v>0</v>
      </c>
      <c r="F17" s="118">
        <v>0</v>
      </c>
      <c r="G17" s="119">
        <v>9.01099E-3</v>
      </c>
      <c r="H17" s="119">
        <v>8.5337099999999999E-3</v>
      </c>
      <c r="I17" s="119">
        <v>8.1605699999999989E-3</v>
      </c>
      <c r="J17" s="119">
        <v>0</v>
      </c>
    </row>
    <row r="18" spans="3:10" ht="20.100000000000001" customHeight="1">
      <c r="C18" s="96" t="s">
        <v>202</v>
      </c>
      <c r="D18" s="118">
        <v>0</v>
      </c>
      <c r="E18" s="118">
        <v>0</v>
      </c>
      <c r="F18" s="118">
        <v>0</v>
      </c>
      <c r="G18" s="119">
        <v>0</v>
      </c>
      <c r="H18" s="119">
        <v>0</v>
      </c>
      <c r="I18" s="119">
        <v>0</v>
      </c>
      <c r="J18" s="119">
        <v>0</v>
      </c>
    </row>
    <row r="19" spans="3:10" ht="20.100000000000001" customHeight="1">
      <c r="C19" s="93" t="s">
        <v>25</v>
      </c>
      <c r="D19" s="120"/>
      <c r="E19" s="120"/>
      <c r="F19" s="120"/>
      <c r="G19" s="121"/>
      <c r="H19" s="121"/>
      <c r="I19" s="95"/>
      <c r="J19" s="95"/>
    </row>
    <row r="20" spans="3:10" ht="20.100000000000001" customHeight="1">
      <c r="C20" s="96" t="s">
        <v>103</v>
      </c>
      <c r="D20" s="118">
        <v>23.549912214272059</v>
      </c>
      <c r="E20" s="118">
        <v>23.692963410000022</v>
      </c>
      <c r="F20" s="118">
        <v>27.699954866765392</v>
      </c>
      <c r="G20" s="119">
        <v>32.716900366726776</v>
      </c>
      <c r="H20" s="119">
        <v>30.925177633442605</v>
      </c>
      <c r="I20" s="119">
        <v>35.565798330000028</v>
      </c>
      <c r="J20" s="119">
        <v>40.872999999999998</v>
      </c>
    </row>
    <row r="21" spans="3:10" ht="20.100000000000001" customHeight="1">
      <c r="C21" s="96" t="s">
        <v>104</v>
      </c>
      <c r="D21" s="118">
        <v>1.0072619999999999E-2</v>
      </c>
      <c r="E21" s="118">
        <v>1.6981799999999998E-2</v>
      </c>
      <c r="F21" s="118">
        <v>2.4181359999999995E-2</v>
      </c>
      <c r="G21" s="119">
        <v>2.2504330000000003E-2</v>
      </c>
      <c r="H21" s="119">
        <v>1.8642499999999996E-2</v>
      </c>
      <c r="I21" s="119">
        <v>1.7245850000000004E-2</v>
      </c>
      <c r="J21" s="119">
        <v>2.1999999999999999E-2</v>
      </c>
    </row>
    <row r="22" spans="3:10" ht="20.100000000000001" customHeight="1">
      <c r="C22" s="96" t="s">
        <v>105</v>
      </c>
      <c r="D22" s="118">
        <v>1.8770332056756756</v>
      </c>
      <c r="E22" s="118">
        <v>1.9051660400000001</v>
      </c>
      <c r="F22" s="118">
        <v>1.8996056478378378</v>
      </c>
      <c r="G22" s="119">
        <v>1.740459672973</v>
      </c>
      <c r="H22" s="119">
        <v>1.8014195499999999</v>
      </c>
      <c r="I22" s="119">
        <v>1.7886266199999998</v>
      </c>
      <c r="J22" s="119">
        <v>6.4000000000000001E-2</v>
      </c>
    </row>
    <row r="23" spans="3:10" ht="20.100000000000001" customHeight="1">
      <c r="C23" s="96" t="s">
        <v>202</v>
      </c>
      <c r="D23" s="118">
        <f t="shared" ref="D23:H23" si="0">L23/1000000</f>
        <v>0</v>
      </c>
      <c r="E23" s="118">
        <f t="shared" si="0"/>
        <v>0</v>
      </c>
      <c r="F23" s="118">
        <f t="shared" si="0"/>
        <v>0</v>
      </c>
      <c r="G23" s="119">
        <f t="shared" si="0"/>
        <v>0</v>
      </c>
      <c r="H23" s="119">
        <f t="shared" si="0"/>
        <v>0</v>
      </c>
      <c r="I23" s="119">
        <v>0</v>
      </c>
      <c r="J23" s="119">
        <v>0</v>
      </c>
    </row>
    <row r="24" spans="3:10" ht="20.100000000000001" customHeight="1">
      <c r="C24" s="93" t="s">
        <v>106</v>
      </c>
      <c r="D24" s="120"/>
      <c r="E24" s="120"/>
      <c r="F24" s="120"/>
      <c r="G24" s="121"/>
      <c r="H24" s="121"/>
      <c r="I24" s="95"/>
      <c r="J24" s="95"/>
    </row>
    <row r="25" spans="3:10" ht="20.100000000000001" customHeight="1">
      <c r="C25" s="96" t="s">
        <v>103</v>
      </c>
      <c r="D25" s="118">
        <v>1600.2628164457228</v>
      </c>
      <c r="E25" s="118">
        <v>1701.4751641699982</v>
      </c>
      <c r="F25" s="118">
        <v>1919.3034036003576</v>
      </c>
      <c r="G25" s="119">
        <v>2065.1996938740695</v>
      </c>
      <c r="H25" s="119">
        <v>2321.9165271098304</v>
      </c>
      <c r="I25" s="119">
        <v>2587.73</v>
      </c>
      <c r="J25" s="119">
        <v>2835.0479999999998</v>
      </c>
    </row>
    <row r="26" spans="3:10" ht="20.100000000000001" customHeight="1">
      <c r="C26" s="96" t="s">
        <v>104</v>
      </c>
      <c r="D26" s="118">
        <v>82.592653645969534</v>
      </c>
      <c r="E26" s="118">
        <v>82.53306274000002</v>
      </c>
      <c r="F26" s="118">
        <v>114.16793851731362</v>
      </c>
      <c r="G26" s="119">
        <v>159.78426589914133</v>
      </c>
      <c r="H26" s="119">
        <v>119.52230936243242</v>
      </c>
      <c r="I26" s="119">
        <v>168.4385986932142</v>
      </c>
      <c r="J26" s="119">
        <v>189.46099999999998</v>
      </c>
    </row>
    <row r="27" spans="3:10" ht="20.100000000000001" customHeight="1">
      <c r="C27" s="96" t="s">
        <v>105</v>
      </c>
      <c r="D27" s="118">
        <v>7.6353742314136035</v>
      </c>
      <c r="E27" s="118">
        <v>4.0878895599999998</v>
      </c>
      <c r="F27" s="118">
        <v>10.971320352833693</v>
      </c>
      <c r="G27" s="119">
        <v>10.874102846907601</v>
      </c>
      <c r="H27" s="119">
        <v>11.127818040000001</v>
      </c>
      <c r="I27" s="119">
        <v>30.9626938</v>
      </c>
      <c r="J27" s="119">
        <v>31.611000000000001</v>
      </c>
    </row>
    <row r="28" spans="3:10" ht="20.100000000000001" customHeight="1">
      <c r="C28" s="96" t="s">
        <v>202</v>
      </c>
      <c r="D28" s="118">
        <v>2.8206380300000005</v>
      </c>
      <c r="E28" s="118">
        <v>0</v>
      </c>
      <c r="F28" s="118">
        <v>0</v>
      </c>
      <c r="G28" s="119">
        <v>0</v>
      </c>
      <c r="H28" s="119">
        <v>5.9383601723531347</v>
      </c>
      <c r="I28" s="119">
        <v>5.942738503286094</v>
      </c>
      <c r="J28" s="119">
        <v>5.766</v>
      </c>
    </row>
    <row r="29" spans="3:10" ht="20.100000000000001" customHeight="1">
      <c r="C29" s="93" t="s">
        <v>107</v>
      </c>
      <c r="D29" s="120"/>
      <c r="E29" s="120"/>
      <c r="F29" s="120"/>
      <c r="G29" s="121"/>
      <c r="H29" s="121"/>
      <c r="I29" s="121"/>
      <c r="J29" s="121"/>
    </row>
    <row r="30" spans="3:10" ht="19.95" customHeight="1">
      <c r="C30" s="96" t="s">
        <v>103</v>
      </c>
      <c r="D30" s="118">
        <v>11.924858155084532</v>
      </c>
      <c r="E30" s="118">
        <v>14.994108704125859</v>
      </c>
      <c r="F30" s="118">
        <v>14.581756760395377</v>
      </c>
      <c r="G30" s="119">
        <v>15.706691304541256</v>
      </c>
      <c r="H30" s="119">
        <v>16.924779234924859</v>
      </c>
      <c r="I30" s="119">
        <v>14.99659294020319</v>
      </c>
      <c r="J30" s="119">
        <v>18.645</v>
      </c>
    </row>
    <row r="31" spans="3:10" ht="19.95" customHeight="1">
      <c r="C31" s="96" t="s">
        <v>104</v>
      </c>
      <c r="D31" s="118">
        <v>2.7191297934678569</v>
      </c>
      <c r="E31" s="118">
        <v>3.0196606343903447</v>
      </c>
      <c r="F31" s="118">
        <v>5.1691598784412767</v>
      </c>
      <c r="G31" s="119">
        <v>6.602966423827807</v>
      </c>
      <c r="H31" s="119">
        <v>3.6024136989568438</v>
      </c>
      <c r="I31" s="119">
        <v>4.09559728925786</v>
      </c>
      <c r="J31" s="119">
        <v>4.9400000000000004</v>
      </c>
    </row>
    <row r="32" spans="3:10" ht="19.95" customHeight="1">
      <c r="C32" s="96" t="s">
        <v>105</v>
      </c>
      <c r="D32" s="118">
        <v>3.2048987837354441</v>
      </c>
      <c r="E32" s="118">
        <v>1.0058003499999999</v>
      </c>
      <c r="F32" s="118">
        <v>3.6995454008038449</v>
      </c>
      <c r="G32" s="119">
        <v>3.2800969934106798</v>
      </c>
      <c r="H32" s="119">
        <v>5.9325475432147492</v>
      </c>
      <c r="I32" s="119">
        <v>8.6620743597810907</v>
      </c>
      <c r="J32" s="119">
        <v>8.6760000000000002</v>
      </c>
    </row>
    <row r="33" spans="3:14">
      <c r="C33" s="96" t="s">
        <v>202</v>
      </c>
      <c r="D33" s="118">
        <v>0</v>
      </c>
      <c r="E33" s="118">
        <v>0</v>
      </c>
      <c r="F33" s="118">
        <v>0</v>
      </c>
      <c r="G33" s="119">
        <v>0</v>
      </c>
      <c r="H33" s="119">
        <v>2.2290571803329998E-2</v>
      </c>
      <c r="I33" s="119">
        <v>2.1589251890240004E-2</v>
      </c>
      <c r="J33" s="119">
        <v>2.1999999999999999E-2</v>
      </c>
    </row>
    <row r="34" spans="3:14" ht="19.95" customHeight="1">
      <c r="C34" s="93" t="s">
        <v>108</v>
      </c>
      <c r="D34" s="120"/>
      <c r="E34" s="120"/>
      <c r="F34" s="120"/>
      <c r="G34" s="121"/>
      <c r="H34" s="121"/>
      <c r="I34" s="121">
        <f>SUM(I35:I38)</f>
        <v>0.36143163858702615</v>
      </c>
      <c r="J34" s="121"/>
    </row>
    <row r="35" spans="3:14" ht="19.95" customHeight="1">
      <c r="C35" s="96" t="s">
        <v>103</v>
      </c>
      <c r="D35" s="118">
        <v>0.28755071118578113</v>
      </c>
      <c r="E35" s="118">
        <v>0.3259833834107182</v>
      </c>
      <c r="F35" s="118">
        <v>0.29567806740344554</v>
      </c>
      <c r="G35" s="119">
        <v>0.35188304190008279</v>
      </c>
      <c r="H35" s="119">
        <v>0.36121212000000003</v>
      </c>
      <c r="I35" s="119">
        <v>0.35327106858702617</v>
      </c>
      <c r="J35" s="119">
        <v>0.33200000000000002</v>
      </c>
    </row>
    <row r="36" spans="3:14" ht="19.95" customHeight="1">
      <c r="C36" s="96" t="s">
        <v>104</v>
      </c>
      <c r="D36" s="118">
        <v>0</v>
      </c>
      <c r="E36" s="118">
        <v>0</v>
      </c>
      <c r="F36" s="118">
        <v>1.8141106419798257E-4</v>
      </c>
      <c r="G36" s="119">
        <v>0</v>
      </c>
      <c r="H36" s="119">
        <v>0</v>
      </c>
      <c r="I36" s="119">
        <v>0</v>
      </c>
      <c r="J36" s="119">
        <v>0</v>
      </c>
    </row>
    <row r="37" spans="3:14" ht="19.95" customHeight="1">
      <c r="C37" s="96" t="s">
        <v>105</v>
      </c>
      <c r="D37" s="118">
        <v>0</v>
      </c>
      <c r="E37" s="118">
        <v>0</v>
      </c>
      <c r="F37" s="118">
        <v>0</v>
      </c>
      <c r="G37" s="119">
        <v>9.01099E-3</v>
      </c>
      <c r="H37" s="119">
        <v>0</v>
      </c>
      <c r="I37" s="119">
        <v>8.1605699999999989E-3</v>
      </c>
      <c r="J37" s="119">
        <v>0</v>
      </c>
    </row>
    <row r="38" spans="3:14" ht="19.95" customHeight="1">
      <c r="C38" s="96" t="s">
        <v>202</v>
      </c>
      <c r="D38" s="118">
        <v>0</v>
      </c>
      <c r="E38" s="118">
        <v>0</v>
      </c>
      <c r="F38" s="118">
        <v>0</v>
      </c>
      <c r="G38" s="119">
        <v>0</v>
      </c>
      <c r="H38" s="119">
        <v>0</v>
      </c>
      <c r="I38" s="119">
        <v>0</v>
      </c>
      <c r="J38" s="119">
        <v>0</v>
      </c>
    </row>
    <row r="39" spans="3:14" ht="19.95" customHeight="1">
      <c r="C39" s="93" t="s">
        <v>109</v>
      </c>
      <c r="D39" s="120"/>
      <c r="E39" s="120"/>
      <c r="F39" s="120"/>
      <c r="G39" s="121"/>
      <c r="H39" s="121"/>
      <c r="I39" s="121">
        <f>SUM(I40:I43)</f>
        <v>2.3699578490390425</v>
      </c>
      <c r="J39" s="121"/>
    </row>
    <row r="40" spans="3:14" ht="19.95" customHeight="1">
      <c r="C40" s="96" t="s">
        <v>103</v>
      </c>
      <c r="D40" s="118">
        <v>0.46208227480845077</v>
      </c>
      <c r="E40" s="118">
        <v>0.46635463423033807</v>
      </c>
      <c r="F40" s="118">
        <v>0.10978881417076486</v>
      </c>
      <c r="G40" s="119">
        <v>0.19379813801498741</v>
      </c>
      <c r="H40" s="119">
        <v>0.24438579401513125</v>
      </c>
      <c r="I40" s="119">
        <v>0.5740954406479627</v>
      </c>
      <c r="J40" s="119">
        <v>0.13700000000000001</v>
      </c>
    </row>
    <row r="41" spans="3:14" ht="19.95" customHeight="1">
      <c r="C41" s="96" t="s">
        <v>104</v>
      </c>
      <c r="D41" s="118">
        <v>3.1727197580000001E-3</v>
      </c>
      <c r="E41" s="118">
        <v>3.5978066139999995E-3</v>
      </c>
      <c r="F41" s="118">
        <v>8.2011440160000004E-3</v>
      </c>
      <c r="G41" s="119">
        <v>7.9031313340000003E-3</v>
      </c>
      <c r="H41" s="119">
        <v>9.3151499289999985E-3</v>
      </c>
      <c r="I41" s="119">
        <v>6.2584997439999986E-3</v>
      </c>
      <c r="J41" s="119">
        <v>5.0000000000000001E-3</v>
      </c>
    </row>
    <row r="42" spans="3:14" ht="19.95" customHeight="1">
      <c r="C42" s="96" t="s">
        <v>105</v>
      </c>
      <c r="D42" s="118">
        <v>0.30539164000000002</v>
      </c>
      <c r="E42" s="118">
        <v>0.29988685999999998</v>
      </c>
      <c r="F42" s="118">
        <v>0.25105766999999996</v>
      </c>
      <c r="G42" s="119">
        <v>3.7994080212E-2</v>
      </c>
      <c r="H42" s="119">
        <v>0.49288100940100005</v>
      </c>
      <c r="I42" s="119">
        <v>1.7896039086470799</v>
      </c>
      <c r="J42" s="119">
        <v>0</v>
      </c>
    </row>
    <row r="43" spans="3:14" ht="19.95" customHeight="1">
      <c r="C43" s="96" t="s">
        <v>202</v>
      </c>
      <c r="D43" s="118">
        <v>0</v>
      </c>
      <c r="E43" s="118">
        <v>0</v>
      </c>
      <c r="F43" s="118">
        <v>0</v>
      </c>
      <c r="G43" s="119">
        <v>0</v>
      </c>
      <c r="H43" s="119">
        <v>0</v>
      </c>
      <c r="I43" s="119">
        <v>0</v>
      </c>
      <c r="J43" s="119">
        <v>0</v>
      </c>
    </row>
    <row r="44" spans="3:14" ht="19.95" customHeight="1">
      <c r="C44" s="93" t="s">
        <v>110</v>
      </c>
      <c r="D44" s="120"/>
      <c r="E44" s="120"/>
      <c r="F44" s="120"/>
      <c r="G44" s="121"/>
      <c r="H44" s="121"/>
      <c r="I44" s="121"/>
      <c r="J44" s="121"/>
    </row>
    <row r="45" spans="3:14" ht="19.95" customHeight="1">
      <c r="C45" s="96" t="s">
        <v>103</v>
      </c>
      <c r="D45" s="117">
        <v>7.9202559797205991E-3</v>
      </c>
      <c r="E45" s="117">
        <v>9.2780941233824889E-3</v>
      </c>
      <c r="F45" s="117">
        <v>7.8086787184639761E-3</v>
      </c>
      <c r="G45" s="122">
        <v>7.8696372717201053E-3</v>
      </c>
      <c r="H45" s="122">
        <v>7.3943937383102402E-3</v>
      </c>
      <c r="I45" s="122">
        <v>6.1575010517933102E-3</v>
      </c>
      <c r="J45" s="122">
        <v>6.7420375245851221E-3</v>
      </c>
    </row>
    <row r="46" spans="3:14" ht="19.95" customHeight="1">
      <c r="C46" s="96" t="s">
        <v>104</v>
      </c>
      <c r="D46" s="117">
        <v>3.2960589023993701E-2</v>
      </c>
      <c r="E46" s="117">
        <v>3.6630876652770927E-2</v>
      </c>
      <c r="F46" s="117">
        <v>4.5350231428907671E-2</v>
      </c>
      <c r="G46" s="122">
        <v>4.1373720484685933E-2</v>
      </c>
      <c r="H46" s="122">
        <v>3.3213588292006005E-2</v>
      </c>
      <c r="I46" s="122">
        <v>2.4352231738004295E-2</v>
      </c>
      <c r="J46" s="122">
        <v>2.6100358385103006E-2</v>
      </c>
    </row>
    <row r="47" spans="3:14" ht="19.95" customHeight="1">
      <c r="C47" s="96" t="s">
        <v>105</v>
      </c>
      <c r="D47" s="117">
        <v>0.45974045506418526</v>
      </c>
      <c r="E47" s="117">
        <v>0.31940373897968027</v>
      </c>
      <c r="F47" s="117">
        <v>0.36008456081436685</v>
      </c>
      <c r="G47" s="122">
        <v>0.34045675528786329</v>
      </c>
      <c r="H47" s="122">
        <v>0.57742034687473631</v>
      </c>
      <c r="I47" s="122">
        <v>0.33782069822452493</v>
      </c>
      <c r="J47" s="122">
        <v>0.27446142165701815</v>
      </c>
    </row>
    <row r="48" spans="3:14" ht="19.95" customHeight="1">
      <c r="C48" s="96" t="s">
        <v>202</v>
      </c>
      <c r="D48" s="117">
        <v>0</v>
      </c>
      <c r="E48" s="131" t="s">
        <v>198</v>
      </c>
      <c r="F48" s="131" t="s">
        <v>198</v>
      </c>
      <c r="G48" s="131" t="s">
        <v>198</v>
      </c>
      <c r="H48" s="117">
        <v>3.7536577702219662E-3</v>
      </c>
      <c r="I48" s="117">
        <v>3.6328793330384669E-3</v>
      </c>
      <c r="J48" s="117">
        <v>3.8154699965313905E-3</v>
      </c>
      <c r="M48" s="245"/>
      <c r="N48" s="245"/>
    </row>
    <row r="49" spans="3:14" ht="19.95" customHeight="1">
      <c r="C49" s="97"/>
      <c r="D49" s="85"/>
      <c r="E49" s="85"/>
      <c r="F49" s="85"/>
      <c r="G49" s="85"/>
      <c r="H49" s="85"/>
      <c r="I49" s="85"/>
      <c r="J49" s="85"/>
      <c r="M49" s="245"/>
      <c r="N49" s="245"/>
    </row>
    <row r="50" spans="3:14" ht="19.95" customHeight="1">
      <c r="C50" s="96"/>
      <c r="M50" s="245"/>
      <c r="N50" s="245"/>
    </row>
    <row r="51" spans="3:14" ht="19.95" customHeight="1">
      <c r="C51" s="96"/>
    </row>
    <row r="52" spans="3:14" ht="19.95" customHeight="1">
      <c r="C52" s="96"/>
    </row>
    <row r="53" spans="3:14" ht="19.95" customHeight="1"/>
    <row r="54" spans="3:14" ht="19.95" customHeight="1">
      <c r="C54" s="97"/>
    </row>
    <row r="55" spans="3:14" ht="19.95" customHeight="1">
      <c r="C55" s="96"/>
    </row>
    <row r="56" spans="3:14" ht="19.95" customHeight="1">
      <c r="C56" s="96"/>
    </row>
    <row r="57" spans="3:14" ht="19.95" customHeight="1">
      <c r="C57" s="96"/>
    </row>
    <row r="58" spans="3:14" ht="19.95" customHeight="1"/>
    <row r="59" spans="3:14" ht="19.95" customHeight="1">
      <c r="C59" s="97"/>
    </row>
    <row r="60" spans="3:14" ht="19.95" customHeight="1">
      <c r="C60" s="96"/>
    </row>
    <row r="61" spans="3:14" ht="19.95" customHeight="1">
      <c r="C61" s="96"/>
    </row>
    <row r="62" spans="3:14" ht="19.95" customHeight="1">
      <c r="C62" s="96"/>
    </row>
    <row r="63" spans="3:14" ht="19.95" customHeight="1"/>
    <row r="64" spans="3:14" ht="19.95" customHeight="1">
      <c r="C64" s="97"/>
    </row>
    <row r="65" spans="3:3" ht="19.95" customHeight="1">
      <c r="C65" s="96"/>
    </row>
    <row r="66" spans="3:3" ht="19.95" customHeight="1">
      <c r="C66" s="96"/>
    </row>
    <row r="67" spans="3:3" ht="19.95" customHeight="1">
      <c r="C67" s="96"/>
    </row>
    <row r="68" spans="3:3" ht="19.95" customHeight="1"/>
    <row r="69" spans="3:3" ht="19.95" customHeight="1">
      <c r="C69" s="97"/>
    </row>
    <row r="70" spans="3:3" ht="19.95" customHeight="1">
      <c r="C70" s="96"/>
    </row>
    <row r="71" spans="3:3" ht="19.95" customHeight="1">
      <c r="C71" s="96"/>
    </row>
    <row r="72" spans="3:3">
      <c r="C72" s="96"/>
    </row>
  </sheetData>
  <hyperlinks>
    <hyperlink ref="L6" location="Cover!A1" display="cover" xr:uid="{925B59A9-74F4-41FF-A123-5F7A09DB0CFD}"/>
  </hyperlinks>
  <pageMargins left="0.7" right="0.7" top="0.75" bottom="0.75" header="0.3" footer="0.3"/>
  <pageSetup paperSize="9" scale="5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9B8C-008A-45E2-9CC2-3C96EE711561}">
  <sheetPr>
    <tabColor theme="5"/>
  </sheetPr>
  <dimension ref="A1:V51"/>
  <sheetViews>
    <sheetView workbookViewId="0">
      <selection activeCell="A6" sqref="A6"/>
    </sheetView>
  </sheetViews>
  <sheetFormatPr defaultColWidth="9.33203125" defaultRowHeight="14.4"/>
  <cols>
    <col min="1" max="1" width="5.44140625" style="1" customWidth="1"/>
    <col min="2" max="2" width="4.6640625" style="1" customWidth="1"/>
    <col min="3" max="3" width="35.6640625" style="1" customWidth="1"/>
    <col min="4" max="4" width="16.6640625" style="1" customWidth="1"/>
    <col min="5" max="5" width="15.33203125" style="1" customWidth="1"/>
    <col min="6" max="6" width="14.33203125" style="1" customWidth="1"/>
    <col min="7" max="7" width="12" style="1" customWidth="1"/>
    <col min="8" max="8" width="14.44140625" style="1" customWidth="1"/>
    <col min="9" max="9" width="6.33203125" style="1" customWidth="1"/>
    <col min="10" max="16384" width="9.33203125" style="1"/>
  </cols>
  <sheetData>
    <row r="1" spans="1:22" ht="18.75" customHeight="1"/>
    <row r="2" spans="1:22" ht="15.75" customHeight="1"/>
    <row r="4" spans="1:22" ht="23.25" customHeight="1">
      <c r="C4" s="50"/>
      <c r="D4" s="50"/>
      <c r="E4" s="50"/>
      <c r="F4" s="50"/>
      <c r="G4" s="50"/>
      <c r="H4" s="50"/>
      <c r="I4" s="50"/>
      <c r="J4" s="50"/>
      <c r="K4" s="50"/>
      <c r="L4" s="50"/>
      <c r="M4" s="50"/>
      <c r="N4" s="50"/>
      <c r="O4" s="50"/>
      <c r="P4" s="50"/>
      <c r="Q4" s="50"/>
      <c r="R4" s="50"/>
      <c r="S4" s="50"/>
      <c r="T4" s="50"/>
      <c r="U4" s="50"/>
      <c r="V4" s="50"/>
    </row>
    <row r="5" spans="1:22" ht="23.25" customHeight="1">
      <c r="C5" s="2" t="s">
        <v>235</v>
      </c>
      <c r="D5" s="50"/>
      <c r="E5" s="50"/>
      <c r="F5" s="50"/>
      <c r="G5" s="50"/>
      <c r="H5" s="50"/>
      <c r="I5" s="50"/>
      <c r="J5" s="50"/>
      <c r="K5" s="50"/>
      <c r="L5" s="50"/>
      <c r="M5" s="50"/>
      <c r="N5" s="50"/>
      <c r="O5" s="50"/>
      <c r="P5" s="50"/>
      <c r="Q5" s="50"/>
      <c r="R5" s="50"/>
      <c r="S5" s="50"/>
      <c r="T5" s="50"/>
      <c r="U5" s="50"/>
      <c r="V5" s="50"/>
    </row>
    <row r="6" spans="1:22" ht="23.25" customHeight="1">
      <c r="A6" s="304" t="s">
        <v>96</v>
      </c>
      <c r="C6" s="50"/>
      <c r="D6" s="50"/>
      <c r="E6" s="50"/>
      <c r="F6" s="50"/>
      <c r="G6" s="50"/>
      <c r="H6" s="50"/>
      <c r="I6" s="50"/>
      <c r="J6" s="50"/>
      <c r="K6" s="50"/>
      <c r="L6" s="50"/>
      <c r="M6" s="50"/>
      <c r="N6" s="50"/>
      <c r="O6" s="50"/>
      <c r="P6" s="50"/>
      <c r="Q6" s="50"/>
      <c r="R6" s="50"/>
      <c r="S6" s="50"/>
      <c r="T6" s="50"/>
      <c r="U6" s="50"/>
      <c r="V6" s="50"/>
    </row>
    <row r="7" spans="1:22">
      <c r="C7" s="3"/>
      <c r="D7" s="4"/>
      <c r="E7" s="4"/>
      <c r="F7" s="4"/>
      <c r="G7" s="4"/>
      <c r="H7" s="4"/>
      <c r="I7" s="4"/>
      <c r="J7" s="4"/>
      <c r="K7" s="4"/>
      <c r="L7" s="4"/>
      <c r="M7" s="4"/>
      <c r="N7" s="4"/>
      <c r="O7" s="4"/>
      <c r="P7" s="4"/>
      <c r="Q7" s="4"/>
      <c r="R7" s="4"/>
      <c r="S7" s="4"/>
      <c r="T7" s="4"/>
      <c r="U7" s="4"/>
      <c r="V7" s="4"/>
    </row>
    <row r="8" spans="1:22">
      <c r="C8" s="8"/>
      <c r="D8" s="8"/>
      <c r="E8" s="8"/>
      <c r="F8" s="8"/>
      <c r="G8" s="8"/>
      <c r="H8" s="8"/>
    </row>
    <row r="9" spans="1:22" ht="20.100000000000001" customHeight="1">
      <c r="C9" s="8" t="s">
        <v>236</v>
      </c>
      <c r="D9" s="55"/>
      <c r="E9" s="8"/>
      <c r="F9" s="8"/>
      <c r="G9" s="8"/>
      <c r="H9" s="8"/>
    </row>
    <row r="10" spans="1:22" ht="20.100000000000001" customHeight="1">
      <c r="C10" s="8" t="s">
        <v>237</v>
      </c>
      <c r="D10" s="55"/>
      <c r="E10" s="55"/>
      <c r="F10" s="55"/>
      <c r="G10" s="55"/>
      <c r="H10" s="55"/>
    </row>
    <row r="11" spans="1:22" ht="20.100000000000001" customHeight="1">
      <c r="C11" s="8" t="s">
        <v>238</v>
      </c>
      <c r="D11" s="55"/>
      <c r="E11" s="55"/>
      <c r="F11" s="55"/>
      <c r="G11" s="55"/>
      <c r="H11" s="55"/>
    </row>
    <row r="12" spans="1:22" ht="20.100000000000001" customHeight="1">
      <c r="C12" s="8" t="s">
        <v>239</v>
      </c>
      <c r="D12" s="55"/>
      <c r="E12" s="55"/>
      <c r="F12" s="55"/>
      <c r="G12" s="55"/>
      <c r="H12" s="55"/>
    </row>
    <row r="13" spans="1:22" ht="20.100000000000001" customHeight="1">
      <c r="C13" s="8" t="s">
        <v>240</v>
      </c>
      <c r="D13" s="55"/>
      <c r="E13" s="55"/>
      <c r="F13" s="55"/>
      <c r="G13" s="55"/>
      <c r="H13" s="55"/>
    </row>
    <row r="14" spans="1:22" ht="20.100000000000001" customHeight="1">
      <c r="C14" s="8" t="s">
        <v>241</v>
      </c>
      <c r="D14" s="55"/>
      <c r="E14" s="55"/>
      <c r="F14" s="55"/>
      <c r="G14" s="55"/>
      <c r="H14" s="55"/>
    </row>
    <row r="15" spans="1:22" ht="20.100000000000001" customHeight="1">
      <c r="C15" s="8" t="s">
        <v>242</v>
      </c>
      <c r="D15" s="55"/>
      <c r="E15" s="55"/>
      <c r="F15" s="55"/>
      <c r="G15" s="55"/>
      <c r="H15" s="55"/>
    </row>
    <row r="16" spans="1:22" ht="20.100000000000001" customHeight="1">
      <c r="C16" s="8" t="s">
        <v>243</v>
      </c>
      <c r="D16" s="55"/>
      <c r="E16" s="55"/>
      <c r="F16" s="55"/>
      <c r="G16" s="55"/>
      <c r="H16" s="55"/>
    </row>
    <row r="17" spans="3:8" ht="20.100000000000001" customHeight="1">
      <c r="C17" s="8" t="s">
        <v>244</v>
      </c>
      <c r="D17" s="55"/>
      <c r="E17" s="55"/>
      <c r="F17" s="55"/>
      <c r="G17" s="55"/>
      <c r="H17" s="55"/>
    </row>
    <row r="18" spans="3:8" ht="20.100000000000001" customHeight="1">
      <c r="C18" s="8" t="s">
        <v>245</v>
      </c>
      <c r="D18" s="55"/>
      <c r="E18" s="55"/>
      <c r="F18" s="55"/>
      <c r="G18" s="55"/>
      <c r="H18" s="55"/>
    </row>
    <row r="19" spans="3:8" ht="20.100000000000001" customHeight="1">
      <c r="C19" s="8" t="s">
        <v>246</v>
      </c>
      <c r="D19" s="55"/>
      <c r="E19" s="55"/>
      <c r="F19" s="55"/>
      <c r="G19" s="55"/>
      <c r="H19" s="55"/>
    </row>
    <row r="20" spans="3:8" ht="20.100000000000001" customHeight="1">
      <c r="C20" s="8" t="s">
        <v>247</v>
      </c>
      <c r="D20" s="55"/>
      <c r="E20" s="55"/>
      <c r="F20" s="55"/>
      <c r="G20" s="55"/>
      <c r="H20" s="55"/>
    </row>
    <row r="21" spans="3:8" ht="20.100000000000001" customHeight="1">
      <c r="C21" s="8" t="s">
        <v>248</v>
      </c>
      <c r="D21" s="55"/>
      <c r="E21" s="55"/>
      <c r="F21" s="55"/>
      <c r="G21" s="55"/>
      <c r="H21" s="55"/>
    </row>
    <row r="22" spans="3:8" ht="20.100000000000001" customHeight="1">
      <c r="C22" s="8" t="s">
        <v>249</v>
      </c>
      <c r="D22" s="55"/>
      <c r="E22" s="55"/>
      <c r="F22" s="55"/>
      <c r="G22" s="55"/>
      <c r="H22" s="55"/>
    </row>
    <row r="23" spans="3:8" ht="20.100000000000001" customHeight="1">
      <c r="C23" s="8" t="s">
        <v>250</v>
      </c>
      <c r="D23" s="55"/>
      <c r="E23" s="55"/>
      <c r="F23" s="55"/>
      <c r="G23" s="55"/>
      <c r="H23" s="55"/>
    </row>
    <row r="24" spans="3:8" ht="20.100000000000001" customHeight="1">
      <c r="C24" s="8" t="s">
        <v>251</v>
      </c>
      <c r="D24" s="55"/>
      <c r="E24" s="55"/>
      <c r="F24" s="55"/>
      <c r="G24" s="55"/>
      <c r="H24" s="55"/>
    </row>
    <row r="25" spans="3:8" ht="20.100000000000001" customHeight="1">
      <c r="C25" s="8" t="s">
        <v>252</v>
      </c>
      <c r="D25" s="55"/>
      <c r="E25" s="55"/>
      <c r="F25" s="55"/>
      <c r="G25" s="55"/>
      <c r="H25" s="55"/>
    </row>
    <row r="26" spans="3:8" ht="20.100000000000001" customHeight="1">
      <c r="C26" s="8" t="s">
        <v>253</v>
      </c>
      <c r="D26" s="55"/>
      <c r="E26" s="55"/>
      <c r="F26" s="55"/>
      <c r="G26" s="55"/>
      <c r="H26" s="55"/>
    </row>
    <row r="27" spans="3:8" ht="20.100000000000001" customHeight="1">
      <c r="C27" s="8" t="s">
        <v>254</v>
      </c>
      <c r="D27" s="55"/>
      <c r="E27" s="55"/>
      <c r="F27" s="55"/>
      <c r="G27" s="55"/>
      <c r="H27" s="55"/>
    </row>
    <row r="28" spans="3:8" ht="20.100000000000001" customHeight="1">
      <c r="C28" s="8" t="s">
        <v>255</v>
      </c>
      <c r="D28" s="64"/>
      <c r="E28" s="8"/>
      <c r="F28" s="8"/>
      <c r="G28" s="8"/>
      <c r="H28" s="8"/>
    </row>
    <row r="29" spans="3:8">
      <c r="C29" s="8" t="s">
        <v>256</v>
      </c>
    </row>
    <row r="30" spans="3:8">
      <c r="C30" s="8" t="s">
        <v>257</v>
      </c>
    </row>
    <row r="31" spans="3:8">
      <c r="C31" s="8" t="s">
        <v>258</v>
      </c>
    </row>
    <row r="32" spans="3:8">
      <c r="C32" s="8" t="s">
        <v>259</v>
      </c>
    </row>
    <row r="33" spans="3:8">
      <c r="C33" s="8" t="s">
        <v>260</v>
      </c>
      <c r="D33" s="64"/>
      <c r="E33" s="8"/>
      <c r="F33" s="8"/>
      <c r="G33" s="8"/>
      <c r="H33" s="8"/>
    </row>
    <row r="34" spans="3:8">
      <c r="C34" s="8" t="s">
        <v>261</v>
      </c>
    </row>
    <row r="35" spans="3:8">
      <c r="C35" s="8" t="s">
        <v>262</v>
      </c>
    </row>
    <row r="36" spans="3:8">
      <c r="C36" s="8" t="s">
        <v>263</v>
      </c>
    </row>
    <row r="37" spans="3:8">
      <c r="C37" s="8" t="s">
        <v>264</v>
      </c>
    </row>
    <row r="38" spans="3:8">
      <c r="C38" s="8" t="s">
        <v>265</v>
      </c>
      <c r="D38" s="64"/>
      <c r="E38" s="8"/>
      <c r="F38" s="8"/>
      <c r="G38" s="8"/>
      <c r="H38" s="8"/>
    </row>
    <row r="39" spans="3:8">
      <c r="C39" s="55"/>
    </row>
    <row r="40" spans="3:8">
      <c r="C40" s="55"/>
    </row>
    <row r="41" spans="3:8">
      <c r="C41" s="55"/>
    </row>
    <row r="43" spans="3:8">
      <c r="C43" s="64"/>
      <c r="D43" s="64"/>
      <c r="E43" s="8"/>
      <c r="F43" s="8"/>
      <c r="G43" s="8"/>
      <c r="H43" s="8"/>
    </row>
    <row r="44" spans="3:8">
      <c r="C44" s="55"/>
    </row>
    <row r="45" spans="3:8">
      <c r="C45" s="55"/>
    </row>
    <row r="46" spans="3:8">
      <c r="C46" s="55"/>
    </row>
    <row r="48" spans="3:8">
      <c r="C48" s="64"/>
      <c r="D48" s="64"/>
      <c r="E48" s="8"/>
      <c r="F48" s="8"/>
      <c r="G48" s="8"/>
      <c r="H48" s="8"/>
    </row>
    <row r="49" spans="3:3">
      <c r="C49" s="55"/>
    </row>
    <row r="50" spans="3:3">
      <c r="C50" s="55"/>
    </row>
    <row r="51" spans="3:3">
      <c r="C51" s="55"/>
    </row>
  </sheetData>
  <hyperlinks>
    <hyperlink ref="A6" location="Cover!A1" display="cover" xr:uid="{469DB182-502A-4E41-BC0F-552D0036185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ECCD-D020-41F4-8734-6DEFC890345B}">
  <sheetPr>
    <tabColor theme="5"/>
    <pageSetUpPr fitToPage="1"/>
  </sheetPr>
  <dimension ref="AA5"/>
  <sheetViews>
    <sheetView zoomScale="70" zoomScaleNormal="70" workbookViewId="0">
      <selection activeCell="AA5" sqref="AA5"/>
    </sheetView>
  </sheetViews>
  <sheetFormatPr defaultColWidth="9.33203125" defaultRowHeight="14.4"/>
  <cols>
    <col min="1" max="2" width="9.33203125" style="264" customWidth="1"/>
    <col min="3" max="16384" width="9.33203125" style="264"/>
  </cols>
  <sheetData>
    <row r="5" spans="27:27" ht="21">
      <c r="AA5" s="263" t="s">
        <v>96</v>
      </c>
    </row>
  </sheetData>
  <hyperlinks>
    <hyperlink ref="AA5" location="Cover!A1" display="cover" xr:uid="{8A71DCC4-4FAB-432E-8586-79DBB2D34393}"/>
  </hyperlinks>
  <pageMargins left="0.7" right="0.7"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59C3-DBA8-486F-88DA-8B1CFE399B4D}">
  <sheetPr>
    <tabColor theme="5"/>
  </sheetPr>
  <dimension ref="C1:P76"/>
  <sheetViews>
    <sheetView zoomScaleNormal="100" workbookViewId="0">
      <pane ySplit="7" topLeftCell="A12" activePane="bottomLeft" state="frozen"/>
      <selection pane="bottomLeft" activeCell="H34" sqref="H34"/>
    </sheetView>
  </sheetViews>
  <sheetFormatPr defaultColWidth="9.33203125" defaultRowHeight="14.4"/>
  <cols>
    <col min="1" max="1" width="5.44140625" style="1" customWidth="1"/>
    <col min="2" max="2" width="4.6640625" style="1" customWidth="1"/>
    <col min="3" max="3" width="41.44140625" style="1" bestFit="1" customWidth="1"/>
    <col min="4" max="4" width="35.6640625" style="1" hidden="1" customWidth="1"/>
    <col min="5" max="5" width="21.6640625" style="1" customWidth="1"/>
    <col min="6" max="6" width="15.33203125" style="1" customWidth="1"/>
    <col min="7" max="7" width="14.33203125" style="1" customWidth="1"/>
    <col min="8" max="8" width="12" style="1" customWidth="1"/>
    <col min="9" max="11" width="14.44140625" style="1" customWidth="1"/>
    <col min="12" max="12" width="15" style="1" customWidth="1"/>
    <col min="13" max="13" width="9.33203125" style="1"/>
    <col min="14" max="14" width="16" style="1" bestFit="1" customWidth="1"/>
    <col min="15" max="15" width="9.33203125" style="1"/>
    <col min="16" max="16" width="11" style="1" bestFit="1" customWidth="1"/>
    <col min="17" max="16384" width="9.33203125" style="1"/>
  </cols>
  <sheetData>
    <row r="1" spans="3:14" ht="18.75" customHeight="1">
      <c r="C1" s="28"/>
      <c r="D1" s="28"/>
      <c r="E1" s="28"/>
      <c r="F1" s="28"/>
      <c r="G1" s="28"/>
      <c r="H1" s="28"/>
      <c r="I1" s="28"/>
      <c r="J1" s="28"/>
      <c r="K1" s="28"/>
      <c r="L1" s="28"/>
    </row>
    <row r="2" spans="3:14" ht="15.75" customHeight="1">
      <c r="C2" s="28"/>
      <c r="D2" s="28"/>
      <c r="E2" s="28"/>
      <c r="F2" s="28"/>
      <c r="G2" s="28"/>
      <c r="H2" s="28"/>
      <c r="I2" s="28"/>
      <c r="J2" s="28"/>
      <c r="K2" s="28"/>
      <c r="L2" s="28"/>
    </row>
    <row r="3" spans="3:14">
      <c r="C3" s="28"/>
      <c r="D3" s="28"/>
      <c r="E3" s="28"/>
      <c r="F3" s="28"/>
      <c r="G3" s="28"/>
      <c r="H3" s="28"/>
      <c r="I3" s="28"/>
      <c r="J3" s="28"/>
      <c r="K3" s="28"/>
      <c r="L3" s="28"/>
    </row>
    <row r="4" spans="3:14" ht="23.25" customHeight="1">
      <c r="C4" s="2"/>
      <c r="D4" s="2"/>
      <c r="E4" s="2"/>
      <c r="F4" s="2"/>
      <c r="G4" s="2"/>
      <c r="H4" s="2"/>
      <c r="I4" s="2"/>
      <c r="J4" s="2"/>
      <c r="K4" s="2"/>
      <c r="L4" s="2"/>
    </row>
    <row r="5" spans="3:14" ht="23.25" customHeight="1">
      <c r="C5" s="2" t="s">
        <v>209</v>
      </c>
      <c r="D5" s="2"/>
      <c r="E5" s="2"/>
      <c r="F5" s="2"/>
      <c r="G5" s="2"/>
      <c r="H5" s="2"/>
      <c r="I5" s="2"/>
      <c r="J5" s="2"/>
      <c r="K5" s="2"/>
      <c r="L5" s="2"/>
      <c r="N5" s="211" t="s">
        <v>96</v>
      </c>
    </row>
    <row r="6" spans="3:14" ht="23.25" customHeight="1">
      <c r="C6" s="2"/>
      <c r="D6" s="2"/>
      <c r="E6" s="2"/>
      <c r="F6" s="2"/>
      <c r="G6" s="2"/>
      <c r="H6" s="2"/>
      <c r="I6" s="2"/>
      <c r="J6" s="2"/>
      <c r="K6" s="2"/>
      <c r="L6" s="2"/>
    </row>
    <row r="7" spans="3:14">
      <c r="C7" s="3"/>
      <c r="D7" s="3"/>
      <c r="E7" s="4" t="s">
        <v>0</v>
      </c>
      <c r="F7" s="4" t="s">
        <v>1</v>
      </c>
      <c r="G7" s="4" t="s">
        <v>2</v>
      </c>
      <c r="H7" s="4" t="s">
        <v>3</v>
      </c>
      <c r="I7" s="4" t="s">
        <v>4</v>
      </c>
      <c r="J7" s="4" t="s">
        <v>100</v>
      </c>
      <c r="K7" s="4" t="s">
        <v>199</v>
      </c>
      <c r="L7" s="4" t="s">
        <v>206</v>
      </c>
    </row>
    <row r="8" spans="3:14">
      <c r="C8" s="1" t="s">
        <v>210</v>
      </c>
      <c r="E8" s="212">
        <v>2.5497078768550473E-2</v>
      </c>
      <c r="F8" s="212">
        <v>3.5578650825694572E-2</v>
      </c>
      <c r="G8" s="212">
        <v>4.0338680860557259E-2</v>
      </c>
      <c r="H8" s="212">
        <v>4.4489209314546717E-2</v>
      </c>
      <c r="I8" s="213">
        <v>4.4421557051082215E-2</v>
      </c>
      <c r="J8" s="213">
        <v>4.5847254322817561E-2</v>
      </c>
      <c r="K8" s="213">
        <v>4.4825939196786201E-2</v>
      </c>
      <c r="L8" s="234">
        <v>4.3749076523341549E-2</v>
      </c>
    </row>
    <row r="9" spans="3:14" ht="20.100000000000001" customHeight="1">
      <c r="C9" s="6" t="s">
        <v>211</v>
      </c>
      <c r="D9" s="6"/>
      <c r="E9" s="213">
        <v>1.2049945062409525E-2</v>
      </c>
      <c r="F9" s="213">
        <v>1.1155209305113923E-2</v>
      </c>
      <c r="G9" s="213">
        <v>1.0049719041127938E-2</v>
      </c>
      <c r="H9" s="213">
        <v>1.0025320467848488E-2</v>
      </c>
      <c r="I9" s="213">
        <v>9.5428837521756796E-3</v>
      </c>
      <c r="J9" s="213">
        <v>1.0147458390780826E-2</v>
      </c>
      <c r="K9" s="213">
        <v>9.8919069052027589E-3</v>
      </c>
      <c r="L9" s="214">
        <v>8.6591458289494976E-3</v>
      </c>
    </row>
    <row r="10" spans="3:14" ht="20.100000000000001" customHeight="1">
      <c r="C10" s="6" t="s">
        <v>212</v>
      </c>
      <c r="D10" s="6"/>
      <c r="E10" s="215">
        <v>0.43223373474837185</v>
      </c>
      <c r="F10" s="215">
        <v>0.33116322898833489</v>
      </c>
      <c r="G10" s="215">
        <v>0.30722797885860004</v>
      </c>
      <c r="H10" s="215">
        <v>0.27151584621374364</v>
      </c>
      <c r="I10" s="215">
        <v>0.2372135583218227</v>
      </c>
      <c r="J10" s="215">
        <v>0.25541522530549482</v>
      </c>
      <c r="K10" s="215">
        <v>0.23897757867019834</v>
      </c>
      <c r="L10" s="216">
        <v>0.20066921125582479</v>
      </c>
    </row>
    <row r="11" spans="3:14" ht="20.100000000000001" customHeight="1">
      <c r="C11" s="6" t="s">
        <v>213</v>
      </c>
      <c r="D11" s="6"/>
      <c r="E11" s="215">
        <v>0.51870906588715116</v>
      </c>
      <c r="F11" s="215">
        <v>0.40118172739285857</v>
      </c>
      <c r="G11" s="215">
        <v>0.34444832971441869</v>
      </c>
      <c r="H11" s="215">
        <v>0.30012144718396189</v>
      </c>
      <c r="I11" s="215">
        <v>0.2632412583748871</v>
      </c>
      <c r="J11" s="215">
        <v>0.27999238630026907</v>
      </c>
      <c r="K11" s="215">
        <v>0.25984141879361389</v>
      </c>
      <c r="L11" s="216">
        <v>0.24739405660786382</v>
      </c>
    </row>
    <row r="12" spans="3:14" ht="20.100000000000001" customHeight="1">
      <c r="C12" s="6" t="s">
        <v>214</v>
      </c>
      <c r="D12" s="6"/>
      <c r="E12" s="217">
        <v>4.5660480585973133E-3</v>
      </c>
      <c r="F12" s="217">
        <v>7.6461208353159702E-3</v>
      </c>
      <c r="G12" s="217">
        <v>9.336730856132151E-3</v>
      </c>
      <c r="H12" s="217">
        <v>2.5610395544727765E-3</v>
      </c>
      <c r="I12" s="217">
        <v>6.3648177006183854E-3</v>
      </c>
      <c r="J12" s="217">
        <v>2.0592169985589612E-3</v>
      </c>
      <c r="K12" s="217">
        <v>7.2951284943611238E-3</v>
      </c>
      <c r="L12" s="218">
        <v>3.3345805497063731E-3</v>
      </c>
    </row>
    <row r="13" spans="3:14" ht="20.100000000000001" customHeight="1">
      <c r="C13" s="6" t="s">
        <v>231</v>
      </c>
      <c r="D13" s="6"/>
      <c r="E13" s="215">
        <v>0.24190200304097886</v>
      </c>
      <c r="F13" s="215">
        <v>0.30786635187371991</v>
      </c>
      <c r="G13" s="215">
        <v>0.29228136764469875</v>
      </c>
      <c r="H13" s="215">
        <v>0.37388190812539901</v>
      </c>
      <c r="I13" s="215">
        <v>0.37037870808104462</v>
      </c>
      <c r="J13" s="215">
        <v>0.30237622169050832</v>
      </c>
      <c r="K13" s="265">
        <v>0.25386469879125395</v>
      </c>
      <c r="L13" s="216">
        <v>0.27155513806429565</v>
      </c>
    </row>
    <row r="14" spans="3:14" ht="20.100000000000001" customHeight="1">
      <c r="C14" s="6" t="s">
        <v>232</v>
      </c>
      <c r="D14" s="6"/>
      <c r="E14" s="215">
        <v>0.12855514241129115</v>
      </c>
      <c r="F14" s="215">
        <v>0.18086711546329798</v>
      </c>
      <c r="G14" s="215">
        <v>0.18601440841377495</v>
      </c>
      <c r="H14" s="215">
        <v>0.24530687571820817</v>
      </c>
      <c r="I14" s="215">
        <v>0.25102816785223148</v>
      </c>
      <c r="J14" s="215">
        <v>0.25706917085780756</v>
      </c>
      <c r="K14" s="265">
        <v>0.25386469879125395</v>
      </c>
      <c r="L14" s="216">
        <v>0.27155513806429565</v>
      </c>
    </row>
    <row r="15" spans="3:14" ht="20.100000000000001" customHeight="1">
      <c r="C15" s="6" t="s">
        <v>215</v>
      </c>
      <c r="D15" s="6"/>
      <c r="E15" s="219">
        <v>1.8577499251430461E-2</v>
      </c>
      <c r="F15" s="219">
        <v>2.6250987513867691E-2</v>
      </c>
      <c r="G15" s="219">
        <v>2.6559761753440495E-2</v>
      </c>
      <c r="H15" s="219">
        <v>3.4181254110158647E-2</v>
      </c>
      <c r="I15" s="215">
        <v>3.4493383038140299E-2</v>
      </c>
      <c r="J15" s="215">
        <v>3.5863615219648544E-2</v>
      </c>
      <c r="K15" s="215">
        <v>3.2996653960742105E-2</v>
      </c>
      <c r="L15" s="216">
        <v>3.2756357091722456E-2</v>
      </c>
    </row>
    <row r="16" spans="3:14" ht="20.100000000000001" customHeight="1">
      <c r="C16" s="6" t="s">
        <v>216</v>
      </c>
      <c r="D16" s="6"/>
      <c r="E16" s="219">
        <v>0.10579129773926532</v>
      </c>
      <c r="F16" s="220">
        <v>0.10045899240878395</v>
      </c>
      <c r="G16" s="220">
        <v>9.3299346311333867E-2</v>
      </c>
      <c r="H16" s="220">
        <v>0.12795079065834253</v>
      </c>
      <c r="I16" s="213">
        <v>0.1879507848960543</v>
      </c>
      <c r="J16" s="213">
        <v>0.17399999999999999</v>
      </c>
      <c r="K16" s="213">
        <v>0.159</v>
      </c>
      <c r="L16" s="214">
        <v>0.15823381399242439</v>
      </c>
    </row>
    <row r="17" spans="3:16" ht="20.100000000000001" customHeight="1">
      <c r="C17" s="6" t="s">
        <v>217</v>
      </c>
      <c r="D17" s="6"/>
      <c r="E17" s="219">
        <v>0.10579129773926532</v>
      </c>
      <c r="F17" s="220">
        <v>0.13338790930089545</v>
      </c>
      <c r="G17" s="220">
        <v>0.12380188090456573</v>
      </c>
      <c r="H17" s="220">
        <v>0.12795079065834253</v>
      </c>
      <c r="I17" s="213">
        <v>0.1879507848960543</v>
      </c>
      <c r="J17" s="213">
        <v>0.17399999999999999</v>
      </c>
      <c r="K17" s="213">
        <v>0.159</v>
      </c>
      <c r="L17" s="214">
        <v>0.15823381399242439</v>
      </c>
    </row>
    <row r="18" spans="3:16" ht="20.100000000000001" customHeight="1">
      <c r="C18" s="6" t="s">
        <v>284</v>
      </c>
      <c r="D18" s="221">
        <v>159.11250098567504</v>
      </c>
      <c r="E18" s="7">
        <v>167.52981453277428</v>
      </c>
      <c r="F18" s="7">
        <v>242.62799999999999</v>
      </c>
      <c r="G18" s="7">
        <v>261.5</v>
      </c>
      <c r="H18" s="7">
        <v>287.97200000000004</v>
      </c>
      <c r="I18" s="7">
        <v>317.774</v>
      </c>
      <c r="J18" s="7">
        <v>499.27235201738239</v>
      </c>
      <c r="K18" s="7">
        <v>532.37927322024143</v>
      </c>
      <c r="L18" s="222">
        <v>536.85503761351572</v>
      </c>
      <c r="N18" s="110"/>
      <c r="P18" s="153"/>
    </row>
    <row r="19" spans="3:16" ht="20.100000000000001" customHeight="1">
      <c r="C19" s="6" t="s">
        <v>283</v>
      </c>
      <c r="D19" s="221"/>
      <c r="E19" s="7">
        <v>311.52981453277425</v>
      </c>
      <c r="F19" s="7">
        <v>386.62799999999999</v>
      </c>
      <c r="G19" s="7">
        <v>405.5</v>
      </c>
      <c r="H19" s="7">
        <v>431.97200000000004</v>
      </c>
      <c r="I19" s="7">
        <v>461.774</v>
      </c>
      <c r="J19" s="7">
        <v>499.27235201738239</v>
      </c>
      <c r="K19" s="266">
        <v>532.37927322024143</v>
      </c>
      <c r="L19" s="222">
        <v>536.85503761351572</v>
      </c>
      <c r="N19" s="110"/>
      <c r="P19" s="153"/>
    </row>
    <row r="20" spans="3:16" ht="20.100000000000001" customHeight="1">
      <c r="C20" s="6" t="s">
        <v>218</v>
      </c>
      <c r="D20" s="6"/>
      <c r="E20" s="223">
        <v>2.9081896467523183E-2</v>
      </c>
      <c r="F20" s="223">
        <v>2.4651405558898044E-2</v>
      </c>
      <c r="G20" s="223">
        <v>5.0678429235332155E-3</v>
      </c>
      <c r="H20" s="223">
        <v>0</v>
      </c>
      <c r="I20" s="224">
        <v>0</v>
      </c>
      <c r="J20" s="224">
        <v>0</v>
      </c>
      <c r="K20" s="224">
        <v>0</v>
      </c>
      <c r="L20" s="225">
        <v>7.7287943964032382E-5</v>
      </c>
      <c r="N20" s="108"/>
    </row>
    <row r="21" spans="3:16" ht="20.100000000000001" customHeight="1">
      <c r="C21" s="6" t="s">
        <v>219</v>
      </c>
      <c r="D21" s="6"/>
      <c r="E21" s="219">
        <v>0.7378921172498949</v>
      </c>
      <c r="F21" s="219">
        <v>0.76911452042026207</v>
      </c>
      <c r="G21" s="219">
        <v>0.77792689780941282</v>
      </c>
      <c r="H21" s="219">
        <v>0.72717218324283017</v>
      </c>
      <c r="I21" s="215">
        <v>0.70833801565951582</v>
      </c>
      <c r="J21" s="215">
        <v>0.76161128142515444</v>
      </c>
      <c r="K21" s="215">
        <v>0.82944953223615647</v>
      </c>
      <c r="L21" s="216">
        <v>0.81532862826165364</v>
      </c>
    </row>
    <row r="22" spans="3:16" ht="20.100000000000001" customHeight="1">
      <c r="C22" s="6" t="s">
        <v>220</v>
      </c>
      <c r="D22" s="6"/>
      <c r="E22" s="219">
        <v>1.657799335420729</v>
      </c>
      <c r="F22" s="219">
        <v>1.9111301397610365</v>
      </c>
      <c r="G22" s="219">
        <v>1.6378431989821725</v>
      </c>
      <c r="H22" s="219">
        <v>2.2911597567002548</v>
      </c>
      <c r="I22" s="215">
        <v>2.2593763586172728</v>
      </c>
      <c r="J22" s="215">
        <v>2.4276803839999999</v>
      </c>
      <c r="K22" s="215">
        <v>1.8994</v>
      </c>
      <c r="L22" s="216">
        <v>2.6257000000000001</v>
      </c>
    </row>
    <row r="23" spans="3:16" ht="20.100000000000001" customHeight="1">
      <c r="C23" s="6" t="s">
        <v>221</v>
      </c>
      <c r="D23" s="6"/>
      <c r="E23" s="219">
        <v>1.0397872760235793</v>
      </c>
      <c r="F23" s="219">
        <v>1.2236141011642379</v>
      </c>
      <c r="G23" s="219">
        <v>1.2400933357174748</v>
      </c>
      <c r="H23" s="219">
        <v>1.2957662204477884</v>
      </c>
      <c r="I23" s="215">
        <v>1.3041782605461743</v>
      </c>
      <c r="J23" s="215">
        <v>1.3172999999999999</v>
      </c>
      <c r="K23" s="215">
        <v>1.2395</v>
      </c>
      <c r="L23" s="226">
        <v>1.288</v>
      </c>
    </row>
    <row r="24" spans="3:16" ht="20.100000000000001" customHeight="1">
      <c r="I24" s="227"/>
      <c r="J24" s="227"/>
      <c r="K24" s="227"/>
      <c r="L24" s="227"/>
    </row>
    <row r="25" spans="3:16" ht="23.4">
      <c r="C25" s="2" t="s">
        <v>209</v>
      </c>
      <c r="D25" s="2"/>
      <c r="E25" s="2"/>
      <c r="F25" s="2"/>
      <c r="G25" s="2"/>
      <c r="H25" s="2"/>
      <c r="I25" s="2"/>
      <c r="J25" s="2"/>
      <c r="K25" s="2"/>
      <c r="L25" s="2"/>
    </row>
    <row r="26" spans="3:16" ht="23.4">
      <c r="C26" s="2"/>
      <c r="D26" s="2"/>
      <c r="E26" s="2"/>
      <c r="F26" s="2"/>
      <c r="G26" s="2"/>
      <c r="H26" s="2"/>
      <c r="I26" s="2"/>
      <c r="J26" s="2"/>
      <c r="K26" s="2"/>
      <c r="L26" s="2"/>
    </row>
    <row r="27" spans="3:16">
      <c r="C27" s="3"/>
      <c r="D27" s="3"/>
      <c r="E27" s="4" t="s">
        <v>5</v>
      </c>
      <c r="F27" s="4" t="s">
        <v>6</v>
      </c>
      <c r="G27" s="4" t="s">
        <v>2</v>
      </c>
      <c r="H27" s="4" t="s">
        <v>7</v>
      </c>
      <c r="I27" s="4" t="s">
        <v>8</v>
      </c>
      <c r="J27" s="4" t="s">
        <v>97</v>
      </c>
      <c r="K27" s="4" t="s">
        <v>199</v>
      </c>
      <c r="L27" s="5" t="s">
        <v>207</v>
      </c>
    </row>
    <row r="28" spans="3:16">
      <c r="C28" s="1" t="s">
        <v>210</v>
      </c>
      <c r="E28" s="228">
        <v>2.428746993335773E-2</v>
      </c>
      <c r="F28" s="228">
        <v>2.568940553881513E-2</v>
      </c>
      <c r="G28" s="228">
        <v>4.0338680860557259E-2</v>
      </c>
      <c r="H28" s="228">
        <v>4.1737992322012335E-2</v>
      </c>
      <c r="I28" s="229">
        <v>4.1963531861053914E-2</v>
      </c>
      <c r="J28" s="229">
        <v>4.3925235016373396E-2</v>
      </c>
      <c r="K28" s="229">
        <v>4.4825939196786201E-2</v>
      </c>
      <c r="L28" s="230">
        <f>'P&amp;L'!K46*2/AVERAGE('Balance Sheet'!K25,'Balance Sheet'!I25)</f>
        <v>4.3583326988662949E-2</v>
      </c>
    </row>
    <row r="29" spans="3:16">
      <c r="C29" s="6" t="s">
        <v>211</v>
      </c>
      <c r="E29" s="228">
        <v>9.5695281864055844E-3</v>
      </c>
      <c r="F29" s="228">
        <v>9.3941929915187482E-3</v>
      </c>
      <c r="G29" s="228">
        <v>1.004866986139908E-2</v>
      </c>
      <c r="H29" s="228">
        <v>9.8510423187166529E-3</v>
      </c>
      <c r="I29" s="229">
        <v>9.5604099561888405E-3</v>
      </c>
      <c r="J29" s="229">
        <v>9.9206505824415651E-3</v>
      </c>
      <c r="K29" s="229">
        <v>9.8919069052027589E-3</v>
      </c>
      <c r="L29" s="230">
        <f>'P&amp;L'!K47*2/AVERAGE('Balance Sheet'!K25,'Balance Sheet'!I25)</f>
        <v>9.1082436552982361E-3</v>
      </c>
    </row>
    <row r="30" spans="3:16">
      <c r="C30" s="6" t="s">
        <v>212</v>
      </c>
      <c r="E30" s="231">
        <v>0.48736740597878492</v>
      </c>
      <c r="F30" s="231">
        <v>0.43214853449977664</v>
      </c>
      <c r="G30" s="231">
        <v>0.30968910204817646</v>
      </c>
      <c r="H30" s="231">
        <v>0.28898419004702697</v>
      </c>
      <c r="I30" s="232">
        <v>0.26921198244163697</v>
      </c>
      <c r="J30" s="232">
        <v>0.26458354419657965</v>
      </c>
      <c r="K30" s="232">
        <v>0.23897757867019834</v>
      </c>
      <c r="L30" s="235">
        <f>'P&amp;L'!K56/'P&amp;L'!K51</f>
        <v>0.21928231221868444</v>
      </c>
    </row>
    <row r="31" spans="3:16">
      <c r="C31" s="6" t="s">
        <v>213</v>
      </c>
      <c r="E31" s="231">
        <v>0.55203801132329644</v>
      </c>
      <c r="F31" s="231">
        <v>0.50097562150703412</v>
      </c>
      <c r="G31" s="231">
        <v>0.34720761542472567</v>
      </c>
      <c r="H31" s="231">
        <f>('P&amp;L'!G56+'P&amp;L'!G57)/'P&amp;L'!G48</f>
        <v>0.32275565516828997</v>
      </c>
      <c r="I31" s="232">
        <v>0.29921680404640572</v>
      </c>
      <c r="J31" s="232">
        <v>0.29285126073191742</v>
      </c>
      <c r="K31" s="232">
        <v>0.25984141879361389</v>
      </c>
      <c r="L31" s="235">
        <f>('P&amp;L'!K56-'P&amp;L'!K57)/'P&amp;L'!K48</f>
        <v>0.25350329988246995</v>
      </c>
    </row>
    <row r="32" spans="3:16">
      <c r="C32" s="6" t="s">
        <v>214</v>
      </c>
      <c r="E32" s="228">
        <v>2.3464635969113789E-3</v>
      </c>
      <c r="F32" s="228">
        <v>2.8477111497388708E-3</v>
      </c>
      <c r="G32" s="228">
        <v>9.336730856132151E-3</v>
      </c>
      <c r="H32" s="228">
        <v>5.7938288112942792E-3</v>
      </c>
      <c r="I32" s="229">
        <v>5.9851560786116295E-3</v>
      </c>
      <c r="J32" s="229">
        <v>4.8289820844363207E-3</v>
      </c>
      <c r="K32" s="229">
        <v>7.2951284943611238E-3</v>
      </c>
      <c r="L32" s="230">
        <f>'P&amp;L'!K62*2/AVERAGE('Balance Sheet'!K14,'Balance Sheet'!I14)</f>
        <v>5.2381201536093212E-3</v>
      </c>
    </row>
    <row r="33" spans="3:13">
      <c r="C33" s="6" t="s">
        <v>231</v>
      </c>
      <c r="E33" s="231">
        <v>0.23195952034885983</v>
      </c>
      <c r="F33" s="231">
        <v>0.22247100278960502</v>
      </c>
      <c r="G33" s="231">
        <v>0.29225221839006771</v>
      </c>
      <c r="H33" s="231">
        <v>0.33242578551756674</v>
      </c>
      <c r="I33" s="232">
        <v>0.34328296978590273</v>
      </c>
      <c r="J33" s="232">
        <v>0.27772758670681874</v>
      </c>
      <c r="K33" s="232">
        <v>0.25386469879125395</v>
      </c>
      <c r="L33" s="235">
        <v>0.26650004889685008</v>
      </c>
    </row>
    <row r="34" spans="3:13">
      <c r="C34" s="6" t="s">
        <v>232</v>
      </c>
      <c r="E34" s="178">
        <v>0.11560157941825712</v>
      </c>
      <c r="F34" s="178">
        <v>0.1215398556510988</v>
      </c>
      <c r="G34" s="178">
        <v>0.18599585717528994</v>
      </c>
      <c r="H34" s="178">
        <v>0.21547168555536395</v>
      </c>
      <c r="I34" s="178">
        <v>0.22675154329428673</v>
      </c>
      <c r="J34" s="178">
        <v>0.2325839400261171</v>
      </c>
      <c r="K34" s="178">
        <v>0.25386469879125395</v>
      </c>
      <c r="L34" s="307">
        <v>0.26650004889685008</v>
      </c>
    </row>
    <row r="35" spans="3:13">
      <c r="C35" s="6" t="s">
        <v>215</v>
      </c>
      <c r="E35" s="231">
        <v>1.217955327022143E-2</v>
      </c>
      <c r="F35" s="231">
        <v>1.6336911099328898E-2</v>
      </c>
      <c r="G35" s="231">
        <v>6.4108572011694681E-3</v>
      </c>
      <c r="H35" s="231">
        <v>1.6388081315466485E-2</v>
      </c>
      <c r="I35" s="232">
        <v>2.5024619693993125E-2</v>
      </c>
      <c r="J35" s="232">
        <v>3.3183178707574826E-2</v>
      </c>
      <c r="K35" s="232">
        <v>3.2996653960742105E-2</v>
      </c>
      <c r="L35" s="236">
        <v>3.236475282118003E-2</v>
      </c>
    </row>
    <row r="37" spans="3:13">
      <c r="F37" s="153"/>
      <c r="G37" s="153"/>
      <c r="H37" s="153"/>
      <c r="I37" s="153"/>
      <c r="J37" s="153"/>
      <c r="K37" s="153"/>
      <c r="L37" s="153"/>
    </row>
    <row r="41" spans="3:13">
      <c r="H41" s="36"/>
      <c r="I41" s="36"/>
      <c r="J41" s="36"/>
      <c r="K41" s="36"/>
      <c r="L41" s="36"/>
      <c r="M41" s="36"/>
    </row>
    <row r="42" spans="3:13">
      <c r="H42" s="36"/>
      <c r="I42" s="36"/>
      <c r="J42" s="36"/>
      <c r="K42" s="36"/>
      <c r="L42" s="36"/>
      <c r="M42" s="36"/>
    </row>
    <row r="70" spans="3:12">
      <c r="C70" s="1" t="s">
        <v>222</v>
      </c>
    </row>
    <row r="71" spans="3:12">
      <c r="C71" s="1" t="s">
        <v>223</v>
      </c>
      <c r="F71" s="100">
        <v>18.907</v>
      </c>
      <c r="G71" s="100">
        <f>'[2]Asset Quality'!E14</f>
        <v>10.236485569999999</v>
      </c>
      <c r="H71" s="100">
        <f>'[2]Asset Quality'!F14</f>
        <v>10.971320352833693</v>
      </c>
      <c r="I71" s="100">
        <f>'[2]Asset Quality'!G14</f>
        <v>11.006102846907602</v>
      </c>
      <c r="J71" s="100">
        <f>'[2]Asset Quality'!H14</f>
        <v>11.127818040000001</v>
      </c>
      <c r="K71" s="100">
        <f>'[2]Asset Quality'!I14</f>
        <v>30.9626938</v>
      </c>
      <c r="L71" s="100"/>
    </row>
    <row r="72" spans="3:12">
      <c r="F72" s="100"/>
      <c r="G72" s="100"/>
      <c r="H72" s="100"/>
      <c r="I72" s="100"/>
      <c r="J72" s="100"/>
      <c r="K72" s="100"/>
      <c r="L72" s="100"/>
    </row>
    <row r="73" spans="3:12">
      <c r="C73" s="1" t="s">
        <v>224</v>
      </c>
      <c r="F73" s="100">
        <f>F18</f>
        <v>242.62799999999999</v>
      </c>
      <c r="G73" s="100">
        <f t="shared" ref="G73:K73" si="0">G18</f>
        <v>261.5</v>
      </c>
      <c r="H73" s="100">
        <f t="shared" si="0"/>
        <v>287.97200000000004</v>
      </c>
      <c r="I73" s="100">
        <f t="shared" si="0"/>
        <v>317.774</v>
      </c>
      <c r="J73" s="100">
        <f t="shared" si="0"/>
        <v>499.27235201738239</v>
      </c>
      <c r="K73" s="100">
        <f t="shared" si="0"/>
        <v>532.37927322024143</v>
      </c>
      <c r="L73" s="100"/>
    </row>
    <row r="74" spans="3:12">
      <c r="C74" s="1" t="s">
        <v>225</v>
      </c>
      <c r="F74" s="100"/>
      <c r="G74" s="100">
        <f>'[2]Asset Quality'!E14</f>
        <v>10.236485569999999</v>
      </c>
      <c r="H74" s="100">
        <f>'[2]Asset Quality'!F14</f>
        <v>10.971320352833693</v>
      </c>
      <c r="I74" s="100">
        <f>'[2]Asset Quality'!G14</f>
        <v>11.006102846907602</v>
      </c>
      <c r="J74" s="100">
        <f>'[2]Asset Quality'!H14</f>
        <v>11.127818040000001</v>
      </c>
      <c r="K74" s="100">
        <f>'[2]Asset Quality'!I14</f>
        <v>30.9626938</v>
      </c>
      <c r="L74" s="100"/>
    </row>
    <row r="76" spans="3:12">
      <c r="G76" s="153">
        <f>G74/(G73+G71)</f>
        <v>3.7670633549733809E-2</v>
      </c>
      <c r="H76" s="153">
        <f t="shared" ref="H76:K76" si="1">H74/(H73+H71)</f>
        <v>3.6700336170363591E-2</v>
      </c>
      <c r="I76" s="153">
        <f t="shared" si="1"/>
        <v>3.347557456064322E-2</v>
      </c>
      <c r="J76" s="153">
        <f t="shared" si="1"/>
        <v>2.1802144068151352E-2</v>
      </c>
      <c r="K76" s="153">
        <f t="shared" si="1"/>
        <v>5.4962519415649141E-2</v>
      </c>
      <c r="L76" s="153"/>
    </row>
  </sheetData>
  <hyperlinks>
    <hyperlink ref="N5" location="Cover!A1" display="cover" xr:uid="{F8C45C56-D53B-4306-A3D2-DC7CBA6BF188}"/>
  </hyperlinks>
  <pageMargins left="0.7" right="0.7" top="0.75" bottom="0.75" header="0.3" footer="0.3"/>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tabColor theme="5"/>
  </sheetPr>
  <dimension ref="B1:T80"/>
  <sheetViews>
    <sheetView tabSelected="1" zoomScale="85" zoomScaleNormal="85" workbookViewId="0">
      <pane ySplit="7" topLeftCell="A18" activePane="bottomLeft" state="frozen"/>
      <selection pane="bottomLeft" activeCell="M30" sqref="M30"/>
    </sheetView>
  </sheetViews>
  <sheetFormatPr defaultColWidth="9.33203125" defaultRowHeight="14.4"/>
  <cols>
    <col min="1" max="1" width="5.44140625" style="1" customWidth="1"/>
    <col min="2" max="2" width="4.6640625" style="1" customWidth="1"/>
    <col min="3" max="3" width="45.109375" style="1" bestFit="1" customWidth="1"/>
    <col min="4" max="4" width="18.33203125" style="1" customWidth="1"/>
    <col min="5" max="5" width="15.33203125" style="1" customWidth="1"/>
    <col min="6" max="6" width="14.33203125" style="1" customWidth="1"/>
    <col min="7" max="7" width="12" style="1" customWidth="1"/>
    <col min="8" max="11" width="14.44140625" style="1" customWidth="1"/>
    <col min="12" max="12" width="9" style="1" customWidth="1"/>
    <col min="13" max="13" width="9.44140625" style="1" customWidth="1"/>
    <col min="14" max="14" width="14.109375" style="1" customWidth="1"/>
    <col min="15" max="15" width="11" style="1" bestFit="1" customWidth="1"/>
    <col min="16" max="16" width="13.33203125" style="1" bestFit="1" customWidth="1"/>
    <col min="17" max="17" width="11.5546875" style="1" bestFit="1" customWidth="1"/>
    <col min="18" max="18" width="15" style="1" bestFit="1" customWidth="1"/>
    <col min="19" max="16384" width="9.33203125" style="1"/>
  </cols>
  <sheetData>
    <row r="1" spans="3:20" ht="18.75" customHeight="1">
      <c r="C1" s="28"/>
      <c r="D1" s="28"/>
      <c r="E1" s="28"/>
      <c r="F1" s="28"/>
      <c r="G1" s="28"/>
      <c r="H1" s="154"/>
      <c r="I1" s="154"/>
      <c r="J1" s="154"/>
      <c r="K1" s="154"/>
      <c r="L1" s="154"/>
      <c r="M1" s="154"/>
      <c r="N1" s="154"/>
    </row>
    <row r="2" spans="3:20" ht="15.75" customHeight="1">
      <c r="C2" s="28"/>
      <c r="D2" s="28"/>
      <c r="E2" s="28"/>
      <c r="F2" s="28"/>
      <c r="G2" s="28"/>
      <c r="H2" s="28"/>
      <c r="I2" s="28"/>
      <c r="J2" s="28"/>
      <c r="K2" s="28"/>
      <c r="L2" s="28"/>
      <c r="M2" s="28"/>
      <c r="N2" s="28"/>
    </row>
    <row r="3" spans="3:20">
      <c r="C3" s="28"/>
      <c r="D3" s="28"/>
      <c r="E3" s="28"/>
      <c r="F3" s="28"/>
      <c r="G3" s="28"/>
      <c r="H3" s="28"/>
      <c r="I3" s="28"/>
      <c r="J3" s="28"/>
      <c r="K3" s="28"/>
      <c r="L3" s="28"/>
      <c r="M3" s="28"/>
      <c r="N3" s="28"/>
    </row>
    <row r="4" spans="3:20" ht="23.25" customHeight="1">
      <c r="C4" s="98"/>
      <c r="D4" s="98"/>
      <c r="E4" s="98"/>
      <c r="F4" s="98"/>
      <c r="G4" s="98"/>
      <c r="H4" s="98"/>
      <c r="I4" s="98"/>
      <c r="J4" s="98"/>
      <c r="K4" s="98"/>
      <c r="L4" s="98"/>
      <c r="M4" s="98"/>
      <c r="N4" s="98"/>
    </row>
    <row r="5" spans="3:20" ht="23.25" customHeight="1">
      <c r="C5" s="98" t="s">
        <v>125</v>
      </c>
      <c r="D5" s="98"/>
      <c r="E5" s="98"/>
      <c r="F5" s="98"/>
      <c r="G5" s="98"/>
      <c r="H5" s="98"/>
      <c r="I5" s="98"/>
      <c r="J5" s="98"/>
      <c r="K5" s="98"/>
      <c r="L5" s="98"/>
      <c r="M5" s="98"/>
      <c r="N5" s="98"/>
      <c r="P5" s="70"/>
    </row>
    <row r="6" spans="3:20" ht="23.25" customHeight="1">
      <c r="C6" s="98"/>
      <c r="D6" s="98"/>
      <c r="E6" s="98"/>
      <c r="F6" s="98"/>
      <c r="G6" s="98"/>
      <c r="H6" s="98"/>
      <c r="I6" s="98"/>
      <c r="J6" s="98"/>
      <c r="K6" s="98"/>
      <c r="L6" s="98"/>
      <c r="M6" s="98"/>
      <c r="N6" s="98"/>
    </row>
    <row r="7" spans="3:20">
      <c r="C7" s="12" t="s">
        <v>9</v>
      </c>
      <c r="D7" s="4" t="s">
        <v>5</v>
      </c>
      <c r="E7" s="4" t="s">
        <v>6</v>
      </c>
      <c r="F7" s="4" t="s">
        <v>2</v>
      </c>
      <c r="G7" s="4" t="s">
        <v>7</v>
      </c>
      <c r="H7" s="4" t="s">
        <v>8</v>
      </c>
      <c r="I7" s="4" t="s">
        <v>98</v>
      </c>
      <c r="J7" s="4" t="s">
        <v>199</v>
      </c>
      <c r="K7" s="4" t="s">
        <v>207</v>
      </c>
      <c r="L7" s="4" t="s">
        <v>226</v>
      </c>
      <c r="M7" s="4"/>
      <c r="N7" s="4"/>
    </row>
    <row r="8" spans="3:20">
      <c r="C8" s="8"/>
      <c r="D8" s="8"/>
      <c r="E8" s="8"/>
      <c r="F8" s="8"/>
      <c r="G8" s="8"/>
      <c r="H8" s="8"/>
      <c r="I8" s="8"/>
      <c r="J8" s="8"/>
      <c r="K8" s="8"/>
      <c r="L8" s="8"/>
      <c r="M8" s="8"/>
      <c r="N8" s="8"/>
    </row>
    <row r="9" spans="3:20" ht="20.100000000000001" customHeight="1">
      <c r="C9" s="132" t="s">
        <v>126</v>
      </c>
      <c r="D9" s="132"/>
      <c r="E9" s="133"/>
      <c r="F9" s="133"/>
      <c r="G9" s="133"/>
      <c r="H9" s="142"/>
      <c r="I9" s="142"/>
      <c r="J9" s="142"/>
      <c r="K9" s="142"/>
      <c r="L9" s="142"/>
      <c r="M9" s="142"/>
      <c r="N9" s="142"/>
    </row>
    <row r="10" spans="3:20" ht="20.100000000000001" customHeight="1">
      <c r="C10" s="6" t="s">
        <v>127</v>
      </c>
      <c r="D10" s="7">
        <v>173.47512165000001</v>
      </c>
      <c r="E10" s="134">
        <v>215.24012021999999</v>
      </c>
      <c r="F10" s="135">
        <v>256.23741069000005</v>
      </c>
      <c r="G10" s="135">
        <v>419.09408032999994</v>
      </c>
      <c r="H10" s="142">
        <v>587.89238738999995</v>
      </c>
      <c r="I10" s="142">
        <v>479.32272447999998</v>
      </c>
      <c r="J10" s="142">
        <v>297.82489915999997</v>
      </c>
      <c r="K10" s="142">
        <v>652.11</v>
      </c>
      <c r="L10" s="143">
        <v>0.555999071823015</v>
      </c>
      <c r="M10" s="208"/>
      <c r="N10" s="208"/>
      <c r="P10" s="304" t="s">
        <v>96</v>
      </c>
      <c r="S10" s="100"/>
      <c r="T10" s="109"/>
    </row>
    <row r="11" spans="3:20" ht="20.100000000000001" customHeight="1">
      <c r="C11" s="6" t="s">
        <v>128</v>
      </c>
      <c r="D11" s="7">
        <v>114.59279393056002</v>
      </c>
      <c r="E11" s="7">
        <v>91.937043864046117</v>
      </c>
      <c r="F11" s="7">
        <v>93.331496369446114</v>
      </c>
      <c r="G11" s="135">
        <v>92.560873267671084</v>
      </c>
      <c r="H11" s="142">
        <v>120.8147957276711</v>
      </c>
      <c r="I11" s="142">
        <v>126.09039718767112</v>
      </c>
      <c r="J11" s="142">
        <v>116.36301737197756</v>
      </c>
      <c r="K11" s="142">
        <v>106.75</v>
      </c>
      <c r="L11" s="143">
        <v>0.15329508280778925</v>
      </c>
      <c r="M11" s="208"/>
      <c r="N11" s="208"/>
      <c r="S11" s="100"/>
      <c r="T11" s="109"/>
    </row>
    <row r="12" spans="3:20" ht="20.100000000000001" customHeight="1">
      <c r="C12" s="6" t="s">
        <v>129</v>
      </c>
      <c r="D12" s="7">
        <v>107.06894894</v>
      </c>
      <c r="E12" s="136">
        <v>211.65272167000006</v>
      </c>
      <c r="F12" s="136">
        <v>203.28302957999995</v>
      </c>
      <c r="G12" s="136">
        <v>255.73102240000009</v>
      </c>
      <c r="H12" s="142">
        <v>305.28096887999988</v>
      </c>
      <c r="I12" s="142">
        <v>337.62791015999994</v>
      </c>
      <c r="J12" s="142">
        <v>302.71114778361641</v>
      </c>
      <c r="K12" s="142">
        <v>173.13</v>
      </c>
      <c r="L12" s="143">
        <v>-0.32299961742928562</v>
      </c>
      <c r="M12" s="208"/>
      <c r="N12" s="208"/>
      <c r="P12" s="162"/>
      <c r="Q12" s="162"/>
      <c r="S12" s="100"/>
      <c r="T12" s="109"/>
    </row>
    <row r="13" spans="3:20" ht="20.100000000000001" customHeight="1">
      <c r="C13" s="6" t="s">
        <v>130</v>
      </c>
      <c r="D13" s="7">
        <v>10.331988989999997</v>
      </c>
      <c r="E13" s="136">
        <v>8.083659410000001</v>
      </c>
      <c r="F13" s="136">
        <v>0.42899120999999996</v>
      </c>
      <c r="G13" s="136">
        <v>1.1403946899999999</v>
      </c>
      <c r="H13" s="142">
        <v>8.5875187701804379</v>
      </c>
      <c r="I13" s="142">
        <v>1.032972573257916</v>
      </c>
      <c r="J13" s="142">
        <v>2.9912117666692941</v>
      </c>
      <c r="K13" s="142">
        <v>1.43</v>
      </c>
      <c r="L13" s="143">
        <v>0.25395182259222904</v>
      </c>
      <c r="M13" s="208"/>
      <c r="N13" s="208"/>
      <c r="S13" s="109"/>
      <c r="T13" s="109"/>
    </row>
    <row r="14" spans="3:20" ht="20.100000000000001" customHeight="1">
      <c r="C14" s="6" t="s">
        <v>131</v>
      </c>
      <c r="D14" s="137">
        <v>1392.8469509423348</v>
      </c>
      <c r="E14" s="138">
        <v>1674.5227518663996</v>
      </c>
      <c r="F14" s="138">
        <v>1849.8292829036272</v>
      </c>
      <c r="G14" s="138">
        <v>2020.6478091735996</v>
      </c>
      <c r="H14" s="142">
        <v>2209.7626101144019</v>
      </c>
      <c r="I14" s="142">
        <v>2430.9140290976716</v>
      </c>
      <c r="J14" s="142">
        <v>2762.5897489153626</v>
      </c>
      <c r="K14" s="142">
        <v>3029.06</v>
      </c>
      <c r="L14" s="143">
        <v>0.49905391045796277</v>
      </c>
      <c r="M14" s="308"/>
      <c r="N14" s="208"/>
      <c r="O14" s="162"/>
      <c r="P14" s="162"/>
      <c r="Q14" s="107"/>
      <c r="S14" s="162"/>
      <c r="T14" s="162"/>
    </row>
    <row r="15" spans="3:20" ht="20.100000000000001" customHeight="1">
      <c r="C15" s="6" t="s">
        <v>132</v>
      </c>
      <c r="D15" s="7">
        <v>166.35463110999999</v>
      </c>
      <c r="E15" s="136">
        <v>93.256103780000004</v>
      </c>
      <c r="F15" s="136">
        <v>85.11145199000002</v>
      </c>
      <c r="G15" s="136">
        <v>86.614789359175433</v>
      </c>
      <c r="H15" s="142">
        <v>87.731771170000016</v>
      </c>
      <c r="I15" s="142">
        <v>86.488214470000017</v>
      </c>
      <c r="J15" s="142">
        <v>80.669171379999995</v>
      </c>
      <c r="K15" s="142">
        <v>59.62</v>
      </c>
      <c r="L15" s="143">
        <v>-0.31166489647897266</v>
      </c>
      <c r="M15" s="208"/>
      <c r="N15" s="208"/>
      <c r="S15" s="109"/>
      <c r="T15" s="109"/>
    </row>
    <row r="16" spans="3:20" ht="20.100000000000001" customHeight="1">
      <c r="C16" s="6" t="s">
        <v>133</v>
      </c>
      <c r="D16" s="7">
        <v>125.94172952</v>
      </c>
      <c r="E16" s="136">
        <v>174.98079960999999</v>
      </c>
      <c r="F16" s="136">
        <v>189.2863660112688</v>
      </c>
      <c r="G16" s="136">
        <v>201.26155938999997</v>
      </c>
      <c r="H16" s="142">
        <v>235.14818525134001</v>
      </c>
      <c r="I16" s="142">
        <v>251.38795838731991</v>
      </c>
      <c r="J16" s="142">
        <v>335.43610082999999</v>
      </c>
      <c r="K16" s="142">
        <v>368.21</v>
      </c>
      <c r="L16" s="143">
        <v>0.82950982351523561</v>
      </c>
      <c r="M16" s="208"/>
      <c r="N16" s="208"/>
    </row>
    <row r="17" spans="2:20" ht="20.100000000000001" customHeight="1">
      <c r="C17" s="133" t="s">
        <v>134</v>
      </c>
      <c r="D17" s="7">
        <v>9.9999979138374322E-6</v>
      </c>
      <c r="E17" s="136">
        <v>-6.8847045340364621E-2</v>
      </c>
      <c r="F17" s="136">
        <v>0.44831566645237769</v>
      </c>
      <c r="G17" s="136">
        <v>0.4483156664523768</v>
      </c>
      <c r="H17" s="142">
        <v>0.44938266645237873</v>
      </c>
      <c r="I17" s="142">
        <v>0.25966991978571385</v>
      </c>
      <c r="J17" s="142">
        <v>0.25966992978571363</v>
      </c>
      <c r="K17" s="142">
        <v>0.4</v>
      </c>
      <c r="L17" s="143">
        <v>-0.10777153257817107</v>
      </c>
      <c r="M17" s="208"/>
      <c r="N17" s="208"/>
    </row>
    <row r="18" spans="2:20" ht="20.100000000000001" customHeight="1">
      <c r="C18" s="133" t="s">
        <v>135</v>
      </c>
      <c r="D18" s="7">
        <v>11.654658809999999</v>
      </c>
      <c r="E18" s="136">
        <v>11.841147799999995</v>
      </c>
      <c r="F18" s="136">
        <v>10.793045330000002</v>
      </c>
      <c r="G18" s="136">
        <v>10.955092589999996</v>
      </c>
      <c r="H18" s="142">
        <v>10.697396670000002</v>
      </c>
      <c r="I18" s="142">
        <v>10.902885099999997</v>
      </c>
      <c r="J18" s="142">
        <v>10.481658180000004</v>
      </c>
      <c r="K18" s="142">
        <v>10.19</v>
      </c>
      <c r="L18" s="143">
        <v>-6.9838988919033618E-2</v>
      </c>
      <c r="M18" s="208"/>
      <c r="N18" s="208"/>
    </row>
    <row r="19" spans="2:20" ht="20.100000000000001" customHeight="1">
      <c r="C19" s="133" t="s">
        <v>136</v>
      </c>
      <c r="D19" s="7">
        <v>9.1480630493927979</v>
      </c>
      <c r="E19" s="136">
        <v>10.324421561240744</v>
      </c>
      <c r="F19" s="136">
        <v>10.506025881240745</v>
      </c>
      <c r="G19" s="136">
        <v>10.498342042164714</v>
      </c>
      <c r="H19" s="142">
        <v>10.665913982164716</v>
      </c>
      <c r="I19" s="142">
        <v>10.804607933088688</v>
      </c>
      <c r="J19" s="142">
        <v>10.761387533088687</v>
      </c>
      <c r="K19" s="142">
        <v>10.59</v>
      </c>
      <c r="L19" s="143">
        <v>8.7307079029392831E-3</v>
      </c>
      <c r="M19" s="208"/>
      <c r="N19" s="208"/>
    </row>
    <row r="20" spans="2:20" ht="20.100000000000001" customHeight="1">
      <c r="C20" s="133" t="s">
        <v>137</v>
      </c>
      <c r="D20" s="7">
        <v>19.834302849999993</v>
      </c>
      <c r="E20" s="136">
        <v>19.436259579999998</v>
      </c>
      <c r="F20" s="136">
        <v>18.820569639999999</v>
      </c>
      <c r="G20" s="136">
        <v>18.884100439999994</v>
      </c>
      <c r="H20" s="142">
        <v>18.337534480000002</v>
      </c>
      <c r="I20" s="142">
        <v>19.507529680000001</v>
      </c>
      <c r="J20" s="142">
        <v>22.065021043088688</v>
      </c>
      <c r="K20" s="142">
        <v>18.22</v>
      </c>
      <c r="L20" s="143">
        <v>-3.5167173681903807E-2</v>
      </c>
      <c r="M20" s="208"/>
      <c r="N20" s="208"/>
    </row>
    <row r="21" spans="2:20" ht="20.100000000000001" customHeight="1">
      <c r="C21" s="133" t="s">
        <v>138</v>
      </c>
      <c r="D21" s="7">
        <v>3.9004920191162178</v>
      </c>
      <c r="E21" s="136">
        <v>6.3526215036899449</v>
      </c>
      <c r="F21" s="136">
        <v>7.2754850317617672</v>
      </c>
      <c r="G21" s="136">
        <v>6.5837930265676583</v>
      </c>
      <c r="H21" s="142">
        <v>6.3311617809471503</v>
      </c>
      <c r="I21" s="142">
        <v>8.07915468834838</v>
      </c>
      <c r="J21" s="142">
        <v>7.6181076456433248</v>
      </c>
      <c r="K21" s="142">
        <v>7.41</v>
      </c>
      <c r="L21" s="143">
        <v>0.12549103079309121</v>
      </c>
      <c r="M21" s="208"/>
      <c r="N21" s="208"/>
      <c r="S21" s="162"/>
      <c r="T21" s="162"/>
    </row>
    <row r="22" spans="2:20" ht="20.100000000000001" customHeight="1">
      <c r="C22" s="133" t="s">
        <v>139</v>
      </c>
      <c r="D22" s="7">
        <v>3.6428333448242198</v>
      </c>
      <c r="E22" s="136"/>
      <c r="F22" s="136">
        <v>3.9646518200000007</v>
      </c>
      <c r="G22" s="136">
        <v>0.64555119000000005</v>
      </c>
      <c r="H22" s="142">
        <v>4.7485440899999993</v>
      </c>
      <c r="I22" s="142">
        <v>0</v>
      </c>
      <c r="J22" s="142">
        <v>0</v>
      </c>
      <c r="K22" s="142">
        <v>0</v>
      </c>
      <c r="L22" s="143">
        <v>-1</v>
      </c>
      <c r="M22" s="208"/>
      <c r="N22" s="208"/>
      <c r="S22" s="109"/>
      <c r="T22" s="109"/>
    </row>
    <row r="23" spans="2:20" ht="20.100000000000001" customHeight="1">
      <c r="B23" s="99" t="s">
        <v>140</v>
      </c>
      <c r="C23" s="133" t="s">
        <v>141</v>
      </c>
      <c r="D23" s="7">
        <v>62.531244839999999</v>
      </c>
      <c r="E23" s="136">
        <v>89.613368510000015</v>
      </c>
      <c r="F23" s="136">
        <v>71.731109250000003</v>
      </c>
      <c r="G23" s="136">
        <v>84.129944850000001</v>
      </c>
      <c r="H23" s="142">
        <v>73.994099646869728</v>
      </c>
      <c r="I23" s="142">
        <v>105.85093157999997</v>
      </c>
      <c r="J23" s="142">
        <v>122.25588470074157</v>
      </c>
      <c r="K23" s="142">
        <v>91.37</v>
      </c>
      <c r="L23" s="143">
        <v>8.6058004232722363E-2</v>
      </c>
      <c r="M23" s="208"/>
      <c r="N23" s="208"/>
      <c r="S23" s="109"/>
      <c r="T23" s="100"/>
    </row>
    <row r="24" spans="2:20" ht="20.100000000000001" customHeight="1">
      <c r="C24" s="133"/>
      <c r="D24" s="133"/>
      <c r="E24" s="133"/>
      <c r="F24" s="133"/>
      <c r="G24" s="133"/>
      <c r="H24" s="142"/>
      <c r="I24" s="142"/>
      <c r="J24" s="142"/>
      <c r="K24" s="142"/>
      <c r="L24" s="143"/>
      <c r="M24" s="208"/>
      <c r="N24" s="208"/>
      <c r="S24" s="109"/>
      <c r="T24" s="109"/>
    </row>
    <row r="25" spans="2:20" ht="20.100000000000001" customHeight="1">
      <c r="C25" s="144" t="s">
        <v>142</v>
      </c>
      <c r="D25" s="145">
        <v>2201.3237600062289</v>
      </c>
      <c r="E25" s="145">
        <v>2607.1721723300357</v>
      </c>
      <c r="F25" s="145">
        <v>2801.0472313737969</v>
      </c>
      <c r="G25" s="145">
        <v>3209.1956684156316</v>
      </c>
      <c r="H25" s="145">
        <v>3680.4422706200276</v>
      </c>
      <c r="I25" s="145">
        <v>3868.2689852739959</v>
      </c>
      <c r="J25" s="145">
        <v>4068.8972925568846</v>
      </c>
      <c r="K25" s="145">
        <v>4528.5200000000004</v>
      </c>
      <c r="L25" s="143">
        <v>0.41110747610964915</v>
      </c>
      <c r="M25" s="208"/>
      <c r="N25" s="208"/>
      <c r="O25" s="162"/>
      <c r="P25" s="162"/>
      <c r="Q25" s="162"/>
      <c r="S25" s="109"/>
      <c r="T25" s="109"/>
    </row>
    <row r="26" spans="2:20" ht="20.100000000000001" customHeight="1">
      <c r="C26" s="133"/>
      <c r="D26" s="139"/>
      <c r="E26" s="139"/>
      <c r="F26" s="139"/>
      <c r="G26" s="139"/>
      <c r="H26" s="139"/>
      <c r="I26" s="139"/>
      <c r="J26" s="139"/>
      <c r="K26" s="139"/>
      <c r="L26" s="139"/>
      <c r="M26" s="233"/>
      <c r="N26" s="208"/>
    </row>
    <row r="27" spans="2:20" ht="20.100000000000001" customHeight="1">
      <c r="C27" s="132" t="s">
        <v>143</v>
      </c>
      <c r="D27" s="132"/>
      <c r="E27" s="140"/>
      <c r="F27" s="140"/>
      <c r="G27" s="140"/>
      <c r="H27" s="142"/>
      <c r="I27" s="142"/>
      <c r="J27" s="142"/>
      <c r="K27" s="142"/>
      <c r="L27" s="142"/>
      <c r="M27" s="208"/>
      <c r="N27" s="208"/>
    </row>
    <row r="28" spans="2:20" ht="20.100000000000001" customHeight="1">
      <c r="C28" s="133" t="s">
        <v>144</v>
      </c>
      <c r="D28" s="7">
        <v>64.018669680000002</v>
      </c>
      <c r="E28" s="7">
        <v>64.284378520000004</v>
      </c>
      <c r="F28" s="7">
        <v>14.195267390000001</v>
      </c>
      <c r="G28" s="7">
        <v>0</v>
      </c>
      <c r="H28" s="142">
        <v>0</v>
      </c>
      <c r="I28" s="142">
        <v>0</v>
      </c>
      <c r="J28" s="142">
        <v>0</v>
      </c>
      <c r="K28" s="142">
        <v>0.35</v>
      </c>
      <c r="L28" s="143" t="s">
        <v>228</v>
      </c>
      <c r="M28" s="208"/>
      <c r="N28" s="208"/>
    </row>
    <row r="29" spans="2:20" ht="20.100000000000001" customHeight="1">
      <c r="C29" s="133" t="s">
        <v>145</v>
      </c>
      <c r="D29" s="7">
        <v>22.03292085999999</v>
      </c>
      <c r="E29" s="7">
        <v>26.82921764</v>
      </c>
      <c r="F29" s="7">
        <v>67.863978549999985</v>
      </c>
      <c r="G29" s="7">
        <v>45.400424619999988</v>
      </c>
      <c r="H29" s="142">
        <v>120.20650971999999</v>
      </c>
      <c r="I29" s="142">
        <v>81.079162980000021</v>
      </c>
      <c r="J29" s="142">
        <v>81.933270020000009</v>
      </c>
      <c r="K29" s="142">
        <v>94.19</v>
      </c>
      <c r="L29" s="143">
        <v>1.074650199604235</v>
      </c>
      <c r="M29" s="208"/>
      <c r="N29" s="208"/>
    </row>
    <row r="30" spans="2:20" ht="20.100000000000001" customHeight="1">
      <c r="C30" s="133" t="s">
        <v>146</v>
      </c>
      <c r="D30" s="137">
        <v>1887.6024264</v>
      </c>
      <c r="E30" s="137">
        <v>2177.2086047100001</v>
      </c>
      <c r="F30" s="137">
        <v>2377.8960312500003</v>
      </c>
      <c r="G30" s="137">
        <v>2778.7748978000018</v>
      </c>
      <c r="H30" s="142">
        <v>3119.6442394199994</v>
      </c>
      <c r="I30" s="142">
        <v>3191.8041242100007</v>
      </c>
      <c r="J30" s="142">
        <v>3330.6303054599985</v>
      </c>
      <c r="K30" s="142">
        <v>3715.14</v>
      </c>
      <c r="L30" s="143">
        <v>0.33697047678864966</v>
      </c>
      <c r="M30" s="143"/>
      <c r="N30" s="208"/>
      <c r="O30" s="162"/>
      <c r="P30" s="162"/>
      <c r="Q30" s="107"/>
    </row>
    <row r="31" spans="2:20" ht="20.100000000000001" customHeight="1">
      <c r="C31" s="6" t="s">
        <v>130</v>
      </c>
      <c r="D31" s="7">
        <v>0.15924994000000001</v>
      </c>
      <c r="E31" s="7">
        <v>6.3929917500000011</v>
      </c>
      <c r="F31" s="7">
        <v>1.60229595</v>
      </c>
      <c r="G31" s="7">
        <v>0.29861415999999996</v>
      </c>
      <c r="H31" s="142">
        <v>0.91695195266533369</v>
      </c>
      <c r="I31" s="142">
        <v>8.4974503832579167</v>
      </c>
      <c r="J31" s="142">
        <v>0.57744749499207615</v>
      </c>
      <c r="K31" s="142">
        <v>1.91</v>
      </c>
      <c r="L31" s="143">
        <v>5.3962137629374309</v>
      </c>
      <c r="M31" s="208"/>
      <c r="N31" s="208"/>
    </row>
    <row r="32" spans="2:20" ht="20.100000000000001" customHeight="1">
      <c r="C32" s="6" t="s">
        <v>147</v>
      </c>
      <c r="D32" s="7">
        <v>20.831346280000002</v>
      </c>
      <c r="E32" s="7">
        <v>20.258801359999996</v>
      </c>
      <c r="F32" s="7">
        <v>19.724663020000001</v>
      </c>
      <c r="G32" s="7">
        <v>19.864129990000002</v>
      </c>
      <c r="H32" s="142">
        <v>19.38818985</v>
      </c>
      <c r="I32" s="142">
        <v>20.860743739999997</v>
      </c>
      <c r="J32" s="142">
        <v>20.395875560000004</v>
      </c>
      <c r="K32" s="142">
        <v>19.79</v>
      </c>
      <c r="L32" s="143">
        <v>-3.7318518373229415E-3</v>
      </c>
      <c r="M32" s="208"/>
      <c r="N32" s="208"/>
    </row>
    <row r="33" spans="2:14" ht="20.100000000000001" customHeight="1">
      <c r="C33" s="133" t="s">
        <v>148</v>
      </c>
      <c r="D33" s="7">
        <v>0.54966866999999997</v>
      </c>
      <c r="E33" s="7">
        <v>0.54962635999999998</v>
      </c>
      <c r="F33" s="7">
        <v>0.58548009999999995</v>
      </c>
      <c r="G33" s="7">
        <v>0.62133335999999995</v>
      </c>
      <c r="H33" s="146">
        <v>0.65718661999999994</v>
      </c>
      <c r="I33" s="142">
        <v>0.69151222000000001</v>
      </c>
      <c r="J33" s="142">
        <v>0.73604743333333333</v>
      </c>
      <c r="K33" s="142">
        <v>0.78</v>
      </c>
      <c r="L33" s="143">
        <v>0.25536475298863737</v>
      </c>
      <c r="M33" s="208"/>
      <c r="N33" s="208"/>
    </row>
    <row r="34" spans="2:14" ht="20.100000000000001" customHeight="1">
      <c r="C34" s="133" t="s">
        <v>149</v>
      </c>
      <c r="D34" s="7">
        <v>0.66390933000000008</v>
      </c>
      <c r="E34" s="7">
        <v>4.0644053018886206</v>
      </c>
      <c r="F34" s="7">
        <v>11.048678914888619</v>
      </c>
      <c r="G34" s="7">
        <v>11.769627012888813</v>
      </c>
      <c r="H34" s="142">
        <v>16.31039836410979</v>
      </c>
      <c r="I34" s="142">
        <v>12.226189088741483</v>
      </c>
      <c r="J34" s="142">
        <v>16.834694491775551</v>
      </c>
      <c r="K34" s="142">
        <v>24.21</v>
      </c>
      <c r="L34" s="143">
        <v>1.0569895692945788</v>
      </c>
      <c r="M34" s="208"/>
      <c r="N34" s="208"/>
    </row>
    <row r="35" spans="2:14" ht="20.100000000000001" customHeight="1">
      <c r="C35" s="133" t="s">
        <v>150</v>
      </c>
      <c r="D35" s="7">
        <v>1.5610489052220105</v>
      </c>
      <c r="E35" s="7">
        <v>2.7241922235271105</v>
      </c>
      <c r="F35" s="7">
        <v>2.80126878</v>
      </c>
      <c r="G35" s="7">
        <v>2.8022852600000001</v>
      </c>
      <c r="H35" s="142">
        <v>3.2618571900000006</v>
      </c>
      <c r="I35" s="142">
        <v>2.3661839858413489</v>
      </c>
      <c r="J35" s="142">
        <v>2.6039357700000001</v>
      </c>
      <c r="K35" s="142">
        <v>3.46</v>
      </c>
      <c r="L35" s="143">
        <v>0.23470656231478726</v>
      </c>
      <c r="M35" s="208"/>
      <c r="N35" s="208"/>
    </row>
    <row r="36" spans="2:14" ht="20.100000000000001" customHeight="1">
      <c r="B36" s="99" t="s">
        <v>140</v>
      </c>
      <c r="C36" s="133" t="s">
        <v>151</v>
      </c>
      <c r="D36" s="7">
        <v>27.226642363338815</v>
      </c>
      <c r="E36" s="7">
        <v>51.906671701666667</v>
      </c>
      <c r="F36" s="7">
        <v>33.32869702</v>
      </c>
      <c r="G36" s="7">
        <v>51.194014628333328</v>
      </c>
      <c r="H36" s="142">
        <v>71.616680887324208</v>
      </c>
      <c r="I36" s="142">
        <v>40.666658715684228</v>
      </c>
      <c r="J36" s="142">
        <v>72.045055574106755</v>
      </c>
      <c r="K36" s="142">
        <v>121.17</v>
      </c>
      <c r="L36" s="143">
        <v>1.3668782548055622</v>
      </c>
      <c r="M36" s="208"/>
      <c r="N36" s="208"/>
    </row>
    <row r="37" spans="2:14" ht="20.100000000000001" customHeight="1">
      <c r="C37" s="133"/>
      <c r="D37" s="133"/>
      <c r="E37" s="133"/>
      <c r="F37" s="133"/>
      <c r="G37" s="133"/>
      <c r="H37" s="145"/>
      <c r="I37" s="145"/>
      <c r="J37" s="145"/>
      <c r="K37" s="145"/>
      <c r="L37" s="143"/>
      <c r="M37" s="208"/>
      <c r="N37" s="208"/>
    </row>
    <row r="38" spans="2:14" ht="20.100000000000001" customHeight="1">
      <c r="C38" s="144" t="s">
        <v>152</v>
      </c>
      <c r="D38" s="145">
        <v>2024.6458824285605</v>
      </c>
      <c r="E38" s="145">
        <v>2354.218889567082</v>
      </c>
      <c r="F38" s="145">
        <v>2529.0463609748895</v>
      </c>
      <c r="G38" s="145">
        <v>2910.7253268312234</v>
      </c>
      <c r="H38" s="145">
        <v>3352.0020140040988</v>
      </c>
      <c r="I38" s="145">
        <v>3358.1920253235248</v>
      </c>
      <c r="J38" s="145">
        <v>3525.7566318042063</v>
      </c>
      <c r="K38" s="145">
        <v>3981</v>
      </c>
      <c r="L38" s="143">
        <v>0.36770033341962116</v>
      </c>
      <c r="M38" s="208"/>
      <c r="N38" s="208"/>
    </row>
    <row r="39" spans="2:14" ht="20.100000000000001" customHeight="1">
      <c r="C39" s="133"/>
      <c r="D39" s="141">
        <v>0</v>
      </c>
      <c r="E39" s="141">
        <v>0</v>
      </c>
      <c r="F39" s="141">
        <v>0</v>
      </c>
      <c r="G39" s="141">
        <v>0</v>
      </c>
      <c r="H39" s="147">
        <v>0</v>
      </c>
      <c r="I39" s="147">
        <v>0</v>
      </c>
      <c r="J39" s="147">
        <v>0</v>
      </c>
      <c r="K39" s="147"/>
      <c r="L39" s="143"/>
      <c r="M39" s="208"/>
      <c r="N39" s="208"/>
    </row>
    <row r="40" spans="2:14" ht="20.100000000000001" customHeight="1">
      <c r="C40" s="132" t="s">
        <v>153</v>
      </c>
      <c r="D40" s="132"/>
      <c r="E40" s="133"/>
      <c r="F40" s="133"/>
      <c r="G40" s="133"/>
      <c r="H40" s="145"/>
      <c r="I40" s="145"/>
      <c r="J40" s="145"/>
      <c r="K40" s="145"/>
      <c r="L40" s="143"/>
      <c r="M40" s="208"/>
      <c r="N40" s="208"/>
    </row>
    <row r="41" spans="2:14" ht="20.100000000000001" customHeight="1">
      <c r="C41" s="133" t="s">
        <v>154</v>
      </c>
      <c r="D41" s="7">
        <v>160.27909199999999</v>
      </c>
      <c r="E41" s="7">
        <v>160.27909199999999</v>
      </c>
      <c r="F41" s="7">
        <v>160.279</v>
      </c>
      <c r="G41" s="7">
        <v>178.39479075</v>
      </c>
      <c r="H41" s="7">
        <v>181.79478990000001</v>
      </c>
      <c r="I41" s="7">
        <v>254.2447899</v>
      </c>
      <c r="J41" s="7">
        <v>254.2447899</v>
      </c>
      <c r="K41" s="7">
        <v>254.52</v>
      </c>
      <c r="L41" s="143">
        <v>0.42672327442946933</v>
      </c>
      <c r="M41" s="208"/>
      <c r="N41" s="208"/>
    </row>
    <row r="42" spans="2:14" ht="20.100000000000001" customHeight="1">
      <c r="C42" s="133" t="s">
        <v>155</v>
      </c>
      <c r="D42" s="7">
        <v>0</v>
      </c>
      <c r="E42" s="7">
        <v>0</v>
      </c>
      <c r="F42" s="7">
        <v>0</v>
      </c>
      <c r="G42" s="7">
        <v>11.40869925</v>
      </c>
      <c r="H42" s="7">
        <v>10.884543134400001</v>
      </c>
      <c r="I42" s="7">
        <v>84.114083488200009</v>
      </c>
      <c r="J42" s="7">
        <v>84.114083490000013</v>
      </c>
      <c r="K42" s="7">
        <v>84.11</v>
      </c>
      <c r="L42" s="143">
        <v>6.3724443213804589</v>
      </c>
      <c r="M42" s="208"/>
      <c r="N42" s="208"/>
    </row>
    <row r="43" spans="2:14" ht="20.100000000000001" customHeight="1">
      <c r="C43" s="133" t="s">
        <v>156</v>
      </c>
      <c r="D43" s="7">
        <v>-7.2167670357999985</v>
      </c>
      <c r="E43" s="7">
        <v>-6.7274097769439525</v>
      </c>
      <c r="F43" s="7">
        <v>-6.0963863828653606</v>
      </c>
      <c r="G43" s="7">
        <v>-4.8945057690431817</v>
      </c>
      <c r="H43" s="7">
        <v>-4.9878621693644059</v>
      </c>
      <c r="I43" s="7">
        <v>-2.9345269524800681</v>
      </c>
      <c r="J43" s="7">
        <v>-2.6587641520000003</v>
      </c>
      <c r="K43" s="7">
        <v>-2.81</v>
      </c>
      <c r="L43" s="143">
        <v>-0.42588687548950999</v>
      </c>
      <c r="M43" s="208"/>
      <c r="N43" s="208"/>
    </row>
    <row r="44" spans="2:14" ht="20.100000000000001" customHeight="1">
      <c r="C44" s="133" t="s">
        <v>201</v>
      </c>
      <c r="D44" s="7">
        <v>0</v>
      </c>
      <c r="E44" s="7">
        <v>0</v>
      </c>
      <c r="F44" s="7">
        <v>0</v>
      </c>
      <c r="G44" s="7">
        <v>0</v>
      </c>
      <c r="H44" s="7">
        <v>0</v>
      </c>
      <c r="I44" s="7">
        <v>0</v>
      </c>
      <c r="J44" s="7">
        <v>-0.11381250999999999</v>
      </c>
      <c r="K44" s="7">
        <v>0</v>
      </c>
      <c r="L44" s="143" t="s">
        <v>228</v>
      </c>
      <c r="M44" s="208"/>
      <c r="N44" s="208"/>
    </row>
    <row r="45" spans="2:14" ht="20.100000000000001" customHeight="1">
      <c r="C45" s="133" t="s">
        <v>157</v>
      </c>
      <c r="D45" s="7">
        <v>18.862785915825977</v>
      </c>
      <c r="E45" s="7">
        <v>19.810448774358118</v>
      </c>
      <c r="F45" s="7">
        <v>19.810448445450248</v>
      </c>
      <c r="G45" s="7">
        <v>19.810448774417676</v>
      </c>
      <c r="H45" s="7">
        <v>21.940857118417675</v>
      </c>
      <c r="I45" s="7">
        <v>30.145945049993557</v>
      </c>
      <c r="J45" s="7">
        <v>30.14594505441767</v>
      </c>
      <c r="K45" s="7">
        <v>24.801400000000001</v>
      </c>
      <c r="L45" s="143">
        <v>0.25193529346126753</v>
      </c>
      <c r="M45" s="208"/>
      <c r="N45" s="208"/>
    </row>
    <row r="46" spans="2:14" ht="20.100000000000001" customHeight="1">
      <c r="C46" s="133" t="s">
        <v>158</v>
      </c>
      <c r="D46" s="7">
        <v>0</v>
      </c>
      <c r="E46" s="7">
        <v>60</v>
      </c>
      <c r="F46" s="7">
        <v>60</v>
      </c>
      <c r="G46" s="7">
        <v>0</v>
      </c>
      <c r="H46" s="7">
        <v>0</v>
      </c>
      <c r="I46" s="7">
        <v>0</v>
      </c>
      <c r="J46" s="7">
        <v>0</v>
      </c>
      <c r="K46" s="7">
        <v>0</v>
      </c>
      <c r="L46" s="143" t="s">
        <v>228</v>
      </c>
      <c r="M46" s="208"/>
      <c r="N46" s="208"/>
    </row>
    <row r="47" spans="2:14" ht="20.100000000000001" customHeight="1">
      <c r="C47" s="133" t="s">
        <v>159</v>
      </c>
      <c r="D47" s="7">
        <v>4.7527667021410762</v>
      </c>
      <c r="E47" s="7">
        <v>19.573107379679843</v>
      </c>
      <c r="F47" s="7">
        <v>37.989559736436789</v>
      </c>
      <c r="G47" s="7">
        <v>93.731999999999999</v>
      </c>
      <c r="H47" s="7">
        <v>118.78929685250428</v>
      </c>
      <c r="I47" s="7">
        <v>144.65121439686894</v>
      </c>
      <c r="J47" s="7">
        <v>177.38791909938382</v>
      </c>
      <c r="K47" s="7">
        <v>186.85499999999999</v>
      </c>
      <c r="L47" s="143">
        <v>0.99350275252848541</v>
      </c>
      <c r="M47" s="208"/>
      <c r="N47" s="208"/>
    </row>
    <row r="48" spans="2:14" ht="20.100000000000001" customHeight="1">
      <c r="C48" s="132" t="s">
        <v>160</v>
      </c>
      <c r="D48" s="152">
        <v>176.67787758216707</v>
      </c>
      <c r="E48" s="152">
        <v>252.93523837709401</v>
      </c>
      <c r="F48" s="152">
        <v>271.98262179902167</v>
      </c>
      <c r="G48" s="152">
        <v>298.45193300537449</v>
      </c>
      <c r="H48" s="152">
        <v>328.42162483595752</v>
      </c>
      <c r="I48" s="152">
        <v>510.05724646258244</v>
      </c>
      <c r="J48" s="152">
        <v>543.12016088180144</v>
      </c>
      <c r="K48" s="152">
        <v>547.5</v>
      </c>
      <c r="L48" s="143">
        <v>0.83446625554320231</v>
      </c>
      <c r="M48" s="209"/>
      <c r="N48" s="209"/>
    </row>
    <row r="49" spans="3:14" ht="20.100000000000001" customHeight="1">
      <c r="C49" s="133" t="s">
        <v>161</v>
      </c>
      <c r="D49" s="7">
        <v>0</v>
      </c>
      <c r="E49" s="7">
        <v>1.8044841353006283E-2</v>
      </c>
      <c r="F49" s="7">
        <v>1.7999999999999999E-2</v>
      </c>
      <c r="G49" s="7">
        <v>1.816628201682648E-2</v>
      </c>
      <c r="H49" s="7">
        <v>1.8631782688826475E-2</v>
      </c>
      <c r="I49" s="7">
        <v>1.9713487888646648E-2</v>
      </c>
      <c r="J49" s="7">
        <v>2.0499871528646647E-2</v>
      </c>
      <c r="K49" s="7">
        <v>0.02</v>
      </c>
      <c r="L49" s="143">
        <v>0.10094074183561852</v>
      </c>
      <c r="M49" s="208"/>
      <c r="N49" s="208"/>
    </row>
    <row r="50" spans="3:14" ht="20.100000000000001" customHeight="1">
      <c r="C50" s="144" t="s">
        <v>162</v>
      </c>
      <c r="D50" s="145">
        <v>176.67787758216707</v>
      </c>
      <c r="E50" s="145">
        <v>252.95328321844701</v>
      </c>
      <c r="F50" s="145">
        <v>272.00062179902164</v>
      </c>
      <c r="G50" s="145">
        <v>298.47009928739129</v>
      </c>
      <c r="H50" s="145">
        <v>328.44025661864634</v>
      </c>
      <c r="I50" s="145">
        <v>510.07695995047106</v>
      </c>
      <c r="J50" s="145">
        <v>543.14066075333017</v>
      </c>
      <c r="K50" s="145">
        <v>547.52</v>
      </c>
      <c r="L50" s="143">
        <v>0.83442160975998858</v>
      </c>
      <c r="M50" s="208"/>
      <c r="N50" s="208"/>
    </row>
    <row r="51" spans="3:14" ht="20.100000000000001" customHeight="1">
      <c r="C51" s="132"/>
      <c r="D51" s="132"/>
      <c r="E51" s="133"/>
      <c r="F51" s="133"/>
      <c r="G51" s="133"/>
      <c r="H51" s="145"/>
      <c r="I51" s="145"/>
      <c r="J51" s="145"/>
      <c r="K51" s="145">
        <v>0</v>
      </c>
      <c r="L51" s="143"/>
      <c r="M51" s="208"/>
      <c r="N51" s="208"/>
    </row>
    <row r="52" spans="3:14" ht="20.100000000000001" customHeight="1">
      <c r="C52" s="144" t="s">
        <v>163</v>
      </c>
      <c r="D52" s="145">
        <v>2201.3237600107277</v>
      </c>
      <c r="E52" s="145">
        <v>2607.1721727855288</v>
      </c>
      <c r="F52" s="145">
        <v>2801.0469827739107</v>
      </c>
      <c r="G52" s="145">
        <v>3209.1959261186148</v>
      </c>
      <c r="H52" s="145">
        <v>3680.4422706227451</v>
      </c>
      <c r="I52" s="145">
        <v>3868.2689852739959</v>
      </c>
      <c r="J52" s="145">
        <v>4068.8972925575367</v>
      </c>
      <c r="K52" s="145">
        <v>4528.5200000000004</v>
      </c>
      <c r="L52" s="143">
        <v>0.41110736279571802</v>
      </c>
      <c r="M52" s="208"/>
      <c r="N52" s="208"/>
    </row>
    <row r="54" spans="3:14">
      <c r="E54" s="162"/>
    </row>
    <row r="56" spans="3:14">
      <c r="K56" s="237"/>
    </row>
    <row r="62" spans="3:14">
      <c r="F62" s="108"/>
      <c r="G62" s="108"/>
    </row>
    <row r="63" spans="3:14">
      <c r="F63" s="108"/>
      <c r="G63" s="108"/>
    </row>
    <row r="64" spans="3:14">
      <c r="F64" s="108"/>
      <c r="G64" s="108"/>
    </row>
    <row r="65" spans="6:8">
      <c r="F65" s="108"/>
      <c r="G65" s="108"/>
    </row>
    <row r="66" spans="6:8">
      <c r="F66" s="108"/>
      <c r="G66" s="108"/>
    </row>
    <row r="77" spans="6:8">
      <c r="G77" s="108"/>
      <c r="H77" s="108"/>
    </row>
    <row r="78" spans="6:8">
      <c r="G78" s="108"/>
      <c r="H78" s="108"/>
    </row>
    <row r="79" spans="6:8">
      <c r="G79" s="108"/>
      <c r="H79" s="108"/>
    </row>
    <row r="80" spans="6:8">
      <c r="G80" s="108"/>
      <c r="H80" s="108"/>
    </row>
  </sheetData>
  <hyperlinks>
    <hyperlink ref="P10" location="Cover!A1" display="cover" xr:uid="{35A5F6A7-8764-459C-9826-FB345BCCE132}"/>
  </hyperlinks>
  <pageMargins left="0.7" right="0.7" top="0.75" bottom="0.75" header="0.3" footer="0.3"/>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tabColor theme="5"/>
  </sheetPr>
  <dimension ref="B1:R94"/>
  <sheetViews>
    <sheetView zoomScale="85" zoomScaleNormal="85" workbookViewId="0">
      <pane ySplit="7" topLeftCell="A8" activePane="bottomLeft" state="frozen"/>
      <selection pane="bottomLeft"/>
    </sheetView>
  </sheetViews>
  <sheetFormatPr defaultColWidth="9.33203125" defaultRowHeight="14.4"/>
  <cols>
    <col min="1" max="1" width="5.44140625" style="1" customWidth="1"/>
    <col min="2" max="2" width="4.6640625" style="1" customWidth="1"/>
    <col min="3" max="3" width="58.6640625" style="1" bestFit="1" customWidth="1"/>
    <col min="4" max="5" width="15.33203125" style="1" customWidth="1"/>
    <col min="6" max="6" width="14.33203125" style="1" customWidth="1"/>
    <col min="7" max="7" width="13.88671875" style="1" customWidth="1"/>
    <col min="8" max="9" width="13.33203125" style="1" customWidth="1"/>
    <col min="10" max="13" width="15" style="1" customWidth="1"/>
    <col min="14" max="14" width="9.33203125" style="1"/>
    <col min="15" max="15" width="7.33203125" style="1" bestFit="1" customWidth="1"/>
    <col min="16" max="16384" width="9.33203125" style="1"/>
  </cols>
  <sheetData>
    <row r="1" spans="2:18" ht="18.75" customHeight="1">
      <c r="C1" s="28"/>
      <c r="D1" s="28"/>
      <c r="E1" s="28"/>
      <c r="F1" s="28"/>
      <c r="G1" s="28"/>
      <c r="H1" s="28"/>
      <c r="I1" s="28"/>
      <c r="J1" s="28"/>
      <c r="K1" s="28"/>
      <c r="L1" s="28"/>
      <c r="M1" s="28"/>
    </row>
    <row r="2" spans="2:18" ht="15.75" customHeight="1">
      <c r="C2" s="28"/>
      <c r="D2" s="28"/>
      <c r="E2" s="28"/>
      <c r="F2" s="28"/>
      <c r="G2" s="28"/>
      <c r="H2" s="28"/>
      <c r="I2" s="28"/>
      <c r="J2" s="28"/>
      <c r="K2" s="28"/>
      <c r="L2" s="28"/>
      <c r="M2" s="28"/>
    </row>
    <row r="3" spans="2:18">
      <c r="C3" s="28"/>
      <c r="D3" s="28"/>
      <c r="E3" s="28"/>
      <c r="F3" s="28"/>
      <c r="G3" s="28"/>
      <c r="H3" s="155"/>
      <c r="I3" s="155"/>
      <c r="J3" s="155"/>
      <c r="K3" s="155"/>
      <c r="L3" s="155"/>
      <c r="M3" s="155"/>
    </row>
    <row r="4" spans="2:18" ht="23.25" customHeight="1">
      <c r="C4" s="101"/>
      <c r="D4" s="101"/>
      <c r="E4" s="101"/>
      <c r="F4" s="101"/>
      <c r="G4" s="101"/>
      <c r="H4" s="101"/>
      <c r="I4" s="101"/>
      <c r="J4" s="101"/>
      <c r="K4" s="101"/>
      <c r="L4" s="101"/>
      <c r="M4" s="101"/>
    </row>
    <row r="5" spans="2:18" ht="23.25" customHeight="1">
      <c r="C5" s="101" t="s">
        <v>164</v>
      </c>
      <c r="D5" s="101"/>
      <c r="E5" s="101"/>
      <c r="F5" s="101"/>
      <c r="G5" s="101"/>
      <c r="H5" s="101"/>
      <c r="I5" s="101"/>
      <c r="J5" s="101"/>
      <c r="K5" s="101"/>
      <c r="L5" s="101"/>
      <c r="M5" s="101"/>
      <c r="O5" s="70"/>
    </row>
    <row r="6" spans="2:18" ht="23.25" customHeight="1">
      <c r="C6" s="101"/>
      <c r="D6" s="101"/>
      <c r="E6" s="101"/>
      <c r="F6" s="101"/>
      <c r="G6" s="101"/>
      <c r="H6" s="101"/>
      <c r="I6" s="101"/>
      <c r="J6" s="101"/>
      <c r="K6" s="101"/>
      <c r="L6" s="101"/>
      <c r="M6" s="101"/>
      <c r="O6" s="304" t="s">
        <v>96</v>
      </c>
    </row>
    <row r="7" spans="2:18">
      <c r="C7" s="3" t="s">
        <v>9</v>
      </c>
      <c r="D7" s="4" t="s">
        <v>0</v>
      </c>
      <c r="E7" s="4" t="s">
        <v>1</v>
      </c>
      <c r="F7" s="4" t="s">
        <v>2</v>
      </c>
      <c r="G7" s="4" t="s">
        <v>3</v>
      </c>
      <c r="H7" s="4" t="s">
        <v>4</v>
      </c>
      <c r="I7" s="4" t="s">
        <v>100</v>
      </c>
      <c r="J7" s="4" t="s">
        <v>199</v>
      </c>
      <c r="K7" s="4" t="s">
        <v>206</v>
      </c>
      <c r="L7" s="4" t="s">
        <v>226</v>
      </c>
      <c r="M7" s="4" t="s">
        <v>227</v>
      </c>
    </row>
    <row r="8" spans="2:18">
      <c r="C8" s="8"/>
      <c r="D8" s="8"/>
      <c r="E8" s="8"/>
      <c r="F8" s="8"/>
      <c r="G8" s="8"/>
      <c r="H8" s="8"/>
      <c r="I8" s="8"/>
      <c r="J8" s="8"/>
      <c r="K8" s="8"/>
      <c r="L8" s="8"/>
      <c r="M8" s="8"/>
    </row>
    <row r="9" spans="2:18" ht="20.100000000000001" customHeight="1">
      <c r="C9" s="6" t="s">
        <v>165</v>
      </c>
      <c r="D9" s="102">
        <v>13.789173970000011</v>
      </c>
      <c r="E9" s="103">
        <v>21.387486001469174</v>
      </c>
      <c r="F9" s="103">
        <v>27.272901829999995</v>
      </c>
      <c r="G9" s="103">
        <v>33.423869300000014</v>
      </c>
      <c r="H9" s="103">
        <v>38.256055596271629</v>
      </c>
      <c r="I9" s="148">
        <v>43.25960127372835</v>
      </c>
      <c r="J9" s="148">
        <v>44.473866620603609</v>
      </c>
      <c r="K9" s="148">
        <v>47.016133379396386</v>
      </c>
      <c r="L9" s="267">
        <v>0.40666339248150329</v>
      </c>
      <c r="M9" s="267">
        <v>5.7163160120083045E-2</v>
      </c>
      <c r="Q9" s="210"/>
    </row>
    <row r="10" spans="2:18" ht="20.100000000000001" customHeight="1">
      <c r="C10" s="6" t="s">
        <v>166</v>
      </c>
      <c r="D10" s="102">
        <v>6.5167774827388127</v>
      </c>
      <c r="E10" s="103">
        <v>6.7049723209999934</v>
      </c>
      <c r="F10" s="103">
        <v>6.7938856899999989</v>
      </c>
      <c r="G10" s="103">
        <v>7.5318263950000004</v>
      </c>
      <c r="H10" s="103">
        <v>8.218376743349566</v>
      </c>
      <c r="I10" s="148">
        <v>9.575029171650435</v>
      </c>
      <c r="J10" s="148">
        <v>9.8142137389272204</v>
      </c>
      <c r="K10" s="148">
        <v>9.3057862610727806</v>
      </c>
      <c r="L10" s="267">
        <v>0.23552851234734007</v>
      </c>
      <c r="M10" s="267">
        <v>-5.1805217552762906E-2</v>
      </c>
      <c r="O10" s="210"/>
      <c r="P10" s="162"/>
      <c r="Q10" s="210"/>
      <c r="R10" s="162"/>
    </row>
    <row r="11" spans="2:18" ht="20.100000000000001" customHeight="1">
      <c r="C11" s="144" t="s">
        <v>167</v>
      </c>
      <c r="D11" s="149">
        <v>20.305951452738825</v>
      </c>
      <c r="E11" s="149">
        <v>28.092458322469167</v>
      </c>
      <c r="F11" s="149">
        <v>34.066787519999991</v>
      </c>
      <c r="G11" s="149">
        <v>40.955695695000017</v>
      </c>
      <c r="H11" s="149">
        <v>46.474432339621195</v>
      </c>
      <c r="I11" s="149">
        <v>52.834630445378792</v>
      </c>
      <c r="J11" s="149">
        <v>54.288080359530831</v>
      </c>
      <c r="K11" s="148">
        <v>56.321919640469169</v>
      </c>
      <c r="L11" s="267">
        <v>0.37519137899408461</v>
      </c>
      <c r="M11" s="267">
        <v>3.7463827556047935E-2</v>
      </c>
      <c r="R11" s="178"/>
    </row>
    <row r="12" spans="2:18" ht="20.100000000000001" customHeight="1">
      <c r="B12" s="99"/>
      <c r="C12" s="6" t="s">
        <v>168</v>
      </c>
      <c r="D12" s="102">
        <v>0.16348222000000004</v>
      </c>
      <c r="E12" s="103">
        <v>9.6566729999999976E-2</v>
      </c>
      <c r="F12" s="103">
        <v>0.69251576000000004</v>
      </c>
      <c r="G12" s="148">
        <v>0.13385929000000008</v>
      </c>
      <c r="H12" s="148">
        <v>0.14094521000000004</v>
      </c>
      <c r="I12" s="148">
        <v>1.101422721081081</v>
      </c>
      <c r="J12" s="148">
        <v>0.52031692000000007</v>
      </c>
      <c r="K12" s="148">
        <v>1.4303079759073358</v>
      </c>
      <c r="L12" s="267">
        <v>9.6851603344626653</v>
      </c>
      <c r="M12" s="267">
        <v>1.748916902235921</v>
      </c>
      <c r="O12" s="210"/>
      <c r="P12" s="210"/>
    </row>
    <row r="13" spans="2:18" ht="20.100000000000001" customHeight="1">
      <c r="C13" s="6" t="s">
        <v>169</v>
      </c>
      <c r="D13" s="102">
        <v>3.89905093</v>
      </c>
      <c r="E13" s="103">
        <v>5.8430774576710984</v>
      </c>
      <c r="F13" s="103">
        <v>3.4346402000000005</v>
      </c>
      <c r="G13" s="148">
        <v>4.1810354199999979</v>
      </c>
      <c r="H13" s="148">
        <v>4.9583526279044667</v>
      </c>
      <c r="I13" s="148">
        <v>3.9825546220955204</v>
      </c>
      <c r="J13" s="148">
        <v>4.2192818136180721</v>
      </c>
      <c r="K13" s="148">
        <v>4.7073201007821721</v>
      </c>
      <c r="L13" s="267">
        <v>0.12587424594986429</v>
      </c>
      <c r="M13" s="267">
        <v>0.11566856842529871</v>
      </c>
      <c r="O13" s="305"/>
      <c r="P13" s="210"/>
      <c r="Q13" s="305"/>
      <c r="R13" s="162"/>
    </row>
    <row r="14" spans="2:18" ht="20.100000000000001" customHeight="1">
      <c r="C14" s="144" t="s">
        <v>170</v>
      </c>
      <c r="D14" s="149">
        <v>24.368484602738825</v>
      </c>
      <c r="E14" s="149">
        <v>34.032102510140263</v>
      </c>
      <c r="F14" s="149">
        <v>38.193943479999987</v>
      </c>
      <c r="G14" s="149">
        <v>45.270590405000014</v>
      </c>
      <c r="H14" s="149">
        <v>51.573730177525661</v>
      </c>
      <c r="I14" s="149">
        <v>57.918607788555363</v>
      </c>
      <c r="J14" s="149">
        <v>59.027679093148905</v>
      </c>
      <c r="K14" s="148">
        <v>62.459547717158685</v>
      </c>
      <c r="L14" s="267">
        <v>0.37969368542320137</v>
      </c>
      <c r="M14" s="267">
        <v>5.8139989183618512E-2</v>
      </c>
      <c r="O14" s="210"/>
      <c r="P14" s="210"/>
    </row>
    <row r="15" spans="2:18" ht="20.100000000000001" customHeight="1">
      <c r="C15" s="104" t="s">
        <v>171</v>
      </c>
      <c r="D15" s="105">
        <v>0</v>
      </c>
      <c r="E15" s="103">
        <v>0</v>
      </c>
      <c r="F15" s="106">
        <v>0.58904100000000004</v>
      </c>
      <c r="G15" s="103">
        <v>0</v>
      </c>
      <c r="H15" s="103">
        <v>0</v>
      </c>
      <c r="I15" s="148">
        <v>0</v>
      </c>
      <c r="J15" s="148"/>
      <c r="K15" s="148">
        <v>0</v>
      </c>
      <c r="L15" s="267" t="s">
        <v>228</v>
      </c>
      <c r="M15" s="267" t="s">
        <v>228</v>
      </c>
      <c r="O15" s="210"/>
      <c r="P15" s="210"/>
      <c r="Q15" s="162"/>
    </row>
    <row r="16" spans="2:18" ht="20.100000000000001" customHeight="1">
      <c r="C16" s="6" t="s">
        <v>172</v>
      </c>
      <c r="D16" s="102">
        <v>5.2467487799999999</v>
      </c>
      <c r="E16" s="103">
        <v>6.7567007683680131</v>
      </c>
      <c r="F16" s="103">
        <v>5.9879176700000007</v>
      </c>
      <c r="G16" s="103">
        <v>6.3476530033333312</v>
      </c>
      <c r="H16" s="103">
        <v>7.4618477613404428</v>
      </c>
      <c r="I16" s="148">
        <v>10.58532136728509</v>
      </c>
      <c r="J16" s="148">
        <v>7.3610225013028217</v>
      </c>
      <c r="K16" s="148">
        <v>7.4689774986971784</v>
      </c>
      <c r="L16" s="267">
        <v>0.17665182623798259</v>
      </c>
      <c r="M16" s="267">
        <v>1.4665761091648521E-2</v>
      </c>
      <c r="O16" s="210"/>
      <c r="P16" s="210"/>
    </row>
    <row r="17" spans="3:16" ht="20.100000000000001" customHeight="1">
      <c r="C17" s="6" t="s">
        <v>173</v>
      </c>
      <c r="D17" s="102">
        <v>3.9783002199999973</v>
      </c>
      <c r="E17" s="102">
        <v>3.0392078000000002</v>
      </c>
      <c r="F17" s="102">
        <v>4.2527541099999997</v>
      </c>
      <c r="G17" s="102">
        <v>4.1494688800000041</v>
      </c>
      <c r="H17" s="102">
        <v>5.19435178999999</v>
      </c>
      <c r="I17" s="148">
        <v>5.6479506213333366</v>
      </c>
      <c r="J17" s="148">
        <v>4.850620992899394</v>
      </c>
      <c r="K17" s="148">
        <v>2.9593790071006056</v>
      </c>
      <c r="L17" s="267">
        <v>-0.28680534962811854</v>
      </c>
      <c r="M17" s="267">
        <v>-0.38989687888773261</v>
      </c>
      <c r="O17" s="210"/>
      <c r="P17" s="210"/>
    </row>
    <row r="18" spans="3:16" ht="20.100000000000001" customHeight="1">
      <c r="C18" s="6" t="s">
        <v>174</v>
      </c>
      <c r="D18" s="102">
        <v>1.5258321100000003</v>
      </c>
      <c r="E18" s="102">
        <v>1.4742723881520541</v>
      </c>
      <c r="F18" s="102">
        <v>1.5875762799999997</v>
      </c>
      <c r="G18" s="102">
        <v>1.7945607790760278</v>
      </c>
      <c r="H18" s="102">
        <v>1.7078365</v>
      </c>
      <c r="I18" s="148">
        <v>2.2219742690760294</v>
      </c>
      <c r="J18" s="148">
        <v>1.8946483299999997</v>
      </c>
      <c r="K18" s="148">
        <v>2.1053516700000001</v>
      </c>
      <c r="L18" s="267">
        <v>0.17318493446847216</v>
      </c>
      <c r="M18" s="267">
        <v>0.11120973568746684</v>
      </c>
      <c r="O18" s="210"/>
      <c r="P18" s="210"/>
    </row>
    <row r="19" spans="3:16" ht="20.100000000000001" customHeight="1">
      <c r="C19" s="6" t="s">
        <v>175</v>
      </c>
      <c r="D19" s="102">
        <v>10.750881109999996</v>
      </c>
      <c r="E19" s="102">
        <v>11.270180956520067</v>
      </c>
      <c r="F19" s="102">
        <v>11.82824806</v>
      </c>
      <c r="G19" s="102">
        <v>12.291682662409363</v>
      </c>
      <c r="H19" s="102">
        <v>14.364036051340431</v>
      </c>
      <c r="I19" s="148">
        <v>18.455246257694455</v>
      </c>
      <c r="J19" s="148">
        <v>14.106291824202215</v>
      </c>
      <c r="K19" s="148">
        <v>12.533708175797786</v>
      </c>
      <c r="L19" s="267">
        <v>1.9690185634924529E-2</v>
      </c>
      <c r="M19" s="267">
        <v>-0.11148100918388359</v>
      </c>
      <c r="O19" s="210"/>
      <c r="P19" s="210"/>
    </row>
    <row r="20" spans="3:16" ht="20.100000000000001" customHeight="1">
      <c r="C20" s="104" t="s">
        <v>171</v>
      </c>
      <c r="D20" s="102">
        <v>0.218</v>
      </c>
      <c r="E20" s="102">
        <v>0</v>
      </c>
      <c r="F20" s="102">
        <v>9.4E-2</v>
      </c>
      <c r="G20" s="102">
        <v>0</v>
      </c>
      <c r="H20" s="102">
        <v>2.1300479999999999</v>
      </c>
      <c r="I20" s="148">
        <v>3.6619519999999994</v>
      </c>
      <c r="J20" s="148">
        <v>0</v>
      </c>
      <c r="K20" s="148">
        <v>-1.4</v>
      </c>
      <c r="L20" s="267" t="s">
        <v>228</v>
      </c>
      <c r="M20" s="267" t="s">
        <v>228</v>
      </c>
      <c r="N20" s="162"/>
      <c r="O20" s="210"/>
      <c r="P20" s="210"/>
    </row>
    <row r="21" spans="3:16" ht="20.100000000000001" customHeight="1">
      <c r="C21" s="144" t="s">
        <v>176</v>
      </c>
      <c r="D21" s="149">
        <v>13.617603492738828</v>
      </c>
      <c r="E21" s="149">
        <v>22.761921553620198</v>
      </c>
      <c r="F21" s="149">
        <v>26.365695419999987</v>
      </c>
      <c r="G21" s="149">
        <v>32.97890774259065</v>
      </c>
      <c r="H21" s="149">
        <v>37.209694126185227</v>
      </c>
      <c r="I21" s="149">
        <v>39.463361530860894</v>
      </c>
      <c r="J21" s="149">
        <v>44.921387268946688</v>
      </c>
      <c r="K21" s="148">
        <v>49.925839541360901</v>
      </c>
      <c r="L21" s="267">
        <v>0.51387183381104262</v>
      </c>
      <c r="M21" s="267">
        <v>0.11140466883741351</v>
      </c>
      <c r="O21" s="210"/>
      <c r="P21" s="210"/>
    </row>
    <row r="22" spans="3:16" ht="20.100000000000001" customHeight="1">
      <c r="C22" s="144" t="s">
        <v>177</v>
      </c>
      <c r="D22" s="149">
        <v>13.835603492738828</v>
      </c>
      <c r="E22" s="149">
        <v>22.761921553620198</v>
      </c>
      <c r="F22" s="149">
        <v>25.870654419999987</v>
      </c>
      <c r="G22" s="149">
        <v>32.97890774259065</v>
      </c>
      <c r="H22" s="149">
        <v>39.339742126185243</v>
      </c>
      <c r="I22" s="149">
        <v>43.125313530860879</v>
      </c>
      <c r="J22" s="149">
        <v>44.921387268946688</v>
      </c>
      <c r="K22" s="148">
        <v>48.525839541360895</v>
      </c>
      <c r="L22" s="267">
        <v>0.47142045819462175</v>
      </c>
      <c r="M22" s="267">
        <v>8.0239113071779444E-2</v>
      </c>
      <c r="O22" s="210"/>
      <c r="P22" s="210"/>
    </row>
    <row r="23" spans="3:16" ht="20.100000000000001" customHeight="1">
      <c r="C23" s="6" t="s">
        <v>178</v>
      </c>
      <c r="D23" s="102">
        <v>9.5550703427388282</v>
      </c>
      <c r="E23" s="102">
        <v>16.822277365949098</v>
      </c>
      <c r="F23" s="102">
        <v>22.238539459999991</v>
      </c>
      <c r="G23" s="102">
        <v>28.664013032590653</v>
      </c>
      <c r="H23" s="102">
        <v>32.110396288280768</v>
      </c>
      <c r="I23" s="148">
        <v>34.379384187684337</v>
      </c>
      <c r="J23" s="148">
        <v>40.181788535328614</v>
      </c>
      <c r="K23" s="148">
        <v>43.788211464671384</v>
      </c>
      <c r="L23" s="267">
        <v>0.5276371600475025</v>
      </c>
      <c r="M23" s="267">
        <v>8.9752673059138033E-2</v>
      </c>
      <c r="O23" s="210"/>
      <c r="P23" s="210"/>
    </row>
    <row r="24" spans="3:16" ht="20.100000000000001" customHeight="1">
      <c r="C24" s="6" t="s">
        <v>179</v>
      </c>
      <c r="D24" s="102">
        <v>0</v>
      </c>
      <c r="E24" s="102">
        <v>0.43812269645237889</v>
      </c>
      <c r="F24" s="102">
        <v>0</v>
      </c>
      <c r="G24" s="102">
        <v>0</v>
      </c>
      <c r="H24" s="102">
        <v>0</v>
      </c>
      <c r="I24" s="148">
        <v>-0.18971273666666499</v>
      </c>
      <c r="J24" s="148">
        <v>0</v>
      </c>
      <c r="K24" s="148">
        <v>0.14000000000000001</v>
      </c>
      <c r="L24" s="267" t="s">
        <v>228</v>
      </c>
      <c r="M24" s="267" t="s">
        <v>228</v>
      </c>
      <c r="O24" s="210"/>
      <c r="P24" s="210"/>
    </row>
    <row r="25" spans="3:16" ht="20.100000000000001" customHeight="1">
      <c r="C25" s="6" t="s">
        <v>205</v>
      </c>
      <c r="D25" s="102">
        <v>1.5224391119859106</v>
      </c>
      <c r="E25" s="102">
        <v>2.9316849242828527</v>
      </c>
      <c r="F25" s="102">
        <v>4.1132407988636803</v>
      </c>
      <c r="G25" s="102">
        <v>1.2390556159363186</v>
      </c>
      <c r="H25" s="102">
        <v>3.3657238896955897</v>
      </c>
      <c r="I25" s="148">
        <v>1.1945200275351215</v>
      </c>
      <c r="J25" s="148">
        <v>4.7359096745693794</v>
      </c>
      <c r="K25" s="148">
        <v>2.414090325430621</v>
      </c>
      <c r="L25" s="267">
        <v>0.94833088554008316</v>
      </c>
      <c r="M25" s="267">
        <v>-0.49025836822993751</v>
      </c>
      <c r="O25" s="210"/>
      <c r="P25" s="210"/>
    </row>
    <row r="26" spans="3:16" ht="20.100000000000001" customHeight="1">
      <c r="C26" s="6" t="s">
        <v>181</v>
      </c>
      <c r="D26" s="102">
        <v>0</v>
      </c>
      <c r="E26" s="102">
        <v>3.8502399999999992E-2</v>
      </c>
      <c r="F26" s="102">
        <v>0</v>
      </c>
      <c r="G26" s="102">
        <v>0</v>
      </c>
      <c r="H26" s="102">
        <v>0</v>
      </c>
      <c r="I26" s="148">
        <v>-2.8935200000000001E-2</v>
      </c>
      <c r="J26" s="148">
        <v>0</v>
      </c>
      <c r="K26" s="148">
        <v>0</v>
      </c>
      <c r="L26" s="267" t="s">
        <v>228</v>
      </c>
      <c r="M26" s="267" t="s">
        <v>228</v>
      </c>
      <c r="O26" s="210"/>
      <c r="P26" s="210"/>
    </row>
    <row r="27" spans="3:16" ht="20.100000000000001" customHeight="1">
      <c r="C27" s="6" t="s">
        <v>182</v>
      </c>
      <c r="D27" s="102">
        <v>12.095164380752918</v>
      </c>
      <c r="E27" s="102">
        <v>20.229856925789726</v>
      </c>
      <c r="F27" s="102">
        <v>22.252454621136309</v>
      </c>
      <c r="G27" s="102">
        <v>31.739852126654331</v>
      </c>
      <c r="H27" s="102">
        <v>33.843970236489639</v>
      </c>
      <c r="I27" s="148">
        <v>38.108063966659117</v>
      </c>
      <c r="J27" s="148">
        <v>40.185477594377311</v>
      </c>
      <c r="K27" s="148">
        <v>47.651749215930273</v>
      </c>
      <c r="L27" s="267">
        <v>0.50132234472237913</v>
      </c>
      <c r="M27" s="267">
        <v>0.18579526905007171</v>
      </c>
      <c r="O27" s="210"/>
      <c r="P27" s="210"/>
    </row>
    <row r="28" spans="3:16" ht="20.100000000000001" customHeight="1">
      <c r="C28" s="6" t="s">
        <v>183</v>
      </c>
      <c r="D28" s="102">
        <v>2.2182355800877227</v>
      </c>
      <c r="E28" s="102">
        <v>4.4475818021436764</v>
      </c>
      <c r="F28" s="102">
        <v>3.8358888270678015</v>
      </c>
      <c r="G28" s="102">
        <v>6.0601374718176064</v>
      </c>
      <c r="H28" s="102">
        <v>5.7990771226600772</v>
      </c>
      <c r="I28" s="148">
        <v>7.2261403580304666</v>
      </c>
      <c r="J28" s="148">
        <v>7.4479864570701837</v>
      </c>
      <c r="K28" s="148">
        <v>11.358013542929818</v>
      </c>
      <c r="L28" s="267">
        <v>0.87421714371163084</v>
      </c>
      <c r="M28" s="267">
        <v>0.52497773839907369</v>
      </c>
      <c r="O28" s="210"/>
      <c r="P28" s="210"/>
    </row>
    <row r="29" spans="3:16" ht="20.100000000000001" customHeight="1">
      <c r="C29" s="6" t="s">
        <v>184</v>
      </c>
      <c r="D29" s="102">
        <v>0</v>
      </c>
      <c r="E29" s="102">
        <v>-1.9486329418306211E-3</v>
      </c>
      <c r="F29" s="102">
        <v>-1.8368694298306206E-3</v>
      </c>
      <c r="G29" s="102">
        <v>9.6771518201732568E-6</v>
      </c>
      <c r="H29" s="102">
        <v>4.6550067200000359E-4</v>
      </c>
      <c r="I29" s="148">
        <v>3.0303381416508018E-3</v>
      </c>
      <c r="J29" s="148">
        <v>-7.8638364000000772E-4</v>
      </c>
      <c r="K29" s="148">
        <v>7.8638364000000772E-4</v>
      </c>
      <c r="L29" s="267">
        <v>80.26188930514563</v>
      </c>
      <c r="M29" s="267" t="s">
        <v>228</v>
      </c>
      <c r="O29" s="210"/>
      <c r="P29" s="210"/>
    </row>
    <row r="30" spans="3:16" ht="30.75" customHeight="1">
      <c r="C30" s="144" t="s">
        <v>185</v>
      </c>
      <c r="D30" s="149">
        <v>9.8769288006651941</v>
      </c>
      <c r="E30" s="149">
        <v>15.784223756587879</v>
      </c>
      <c r="F30" s="149">
        <v>18.418402663498338</v>
      </c>
      <c r="G30" s="149">
        <v>25.679704977684903</v>
      </c>
      <c r="H30" s="149">
        <v>28.044427613157563</v>
      </c>
      <c r="I30" s="149">
        <v>30.881923608628639</v>
      </c>
      <c r="J30" s="148">
        <v>32.737491137307124</v>
      </c>
      <c r="K30" s="148">
        <v>36.294508862692872</v>
      </c>
      <c r="L30" s="267">
        <v>0.41335380971985458</v>
      </c>
      <c r="M30" s="267">
        <v>0.10865272816621641</v>
      </c>
      <c r="O30" s="210"/>
      <c r="P30" s="210"/>
    </row>
    <row r="31" spans="3:16">
      <c r="C31" s="144" t="s">
        <v>186</v>
      </c>
      <c r="D31" s="149">
        <v>10.046968800665194</v>
      </c>
      <c r="E31" s="149">
        <v>15.784223756587879</v>
      </c>
      <c r="F31" s="149">
        <v>18.036746918301041</v>
      </c>
      <c r="G31" s="149">
        <v>25.679704977684903</v>
      </c>
      <c r="H31" s="149">
        <v>29.884330553829571</v>
      </c>
      <c r="I31" s="149">
        <v>33.839446168628641</v>
      </c>
      <c r="J31" s="148">
        <v>32.737491137307124</v>
      </c>
      <c r="K31" s="148">
        <v>35.202508862692873</v>
      </c>
      <c r="L31" s="267">
        <v>0.37082995670250396</v>
      </c>
      <c r="M31" s="267">
        <v>7.529647629523617E-2</v>
      </c>
      <c r="O31" s="210"/>
      <c r="P31" s="210"/>
    </row>
    <row r="32" spans="3:16">
      <c r="C32" s="6"/>
      <c r="D32" s="102"/>
      <c r="E32" s="102"/>
      <c r="F32" s="102"/>
      <c r="G32" s="102"/>
      <c r="H32" s="102"/>
      <c r="I32" s="102"/>
      <c r="J32" s="168"/>
      <c r="K32" s="168"/>
      <c r="L32" s="168"/>
      <c r="M32" s="168"/>
      <c r="O32" s="210"/>
      <c r="P32" s="210"/>
    </row>
    <row r="33" spans="3:17">
      <c r="O33" s="210"/>
      <c r="P33" s="210"/>
    </row>
    <row r="34" spans="3:17">
      <c r="C34" s="150" t="s">
        <v>187</v>
      </c>
      <c r="D34" s="151">
        <v>0.2558146530525392</v>
      </c>
      <c r="E34" s="151">
        <v>0.40881490648421343</v>
      </c>
      <c r="F34" s="151">
        <v>0.4770407261442916</v>
      </c>
      <c r="G34" s="151">
        <v>0.5930028913999692</v>
      </c>
      <c r="H34" s="151">
        <v>0.60395809515699084</v>
      </c>
      <c r="I34" s="151">
        <v>0.57997066501474159</v>
      </c>
      <c r="J34" s="151">
        <v>0.44435748485936211</v>
      </c>
      <c r="K34" s="268">
        <v>0.49196788846006329</v>
      </c>
      <c r="L34" s="267">
        <v>-0.1703786008553535</v>
      </c>
      <c r="M34" s="267">
        <v>0.10714437186935144</v>
      </c>
      <c r="O34" s="210"/>
      <c r="P34" s="210"/>
    </row>
    <row r="35" spans="3:17">
      <c r="C35" s="150" t="s">
        <v>188</v>
      </c>
      <c r="D35" s="151">
        <v>0.26021872687780806</v>
      </c>
      <c r="E35" s="151">
        <v>0.40881490648421343</v>
      </c>
      <c r="F35" s="151">
        <v>0.46715575744465093</v>
      </c>
      <c r="G35" s="151">
        <v>0.5930028913999692</v>
      </c>
      <c r="H35" s="151">
        <v>0.64358180545873567</v>
      </c>
      <c r="I35" s="151">
        <v>0.63551371821496527</v>
      </c>
      <c r="J35" s="151">
        <v>0.44435748485936211</v>
      </c>
      <c r="K35" s="268">
        <v>0.47716595419968244</v>
      </c>
      <c r="L35" s="267">
        <v>-0.1953395824543408</v>
      </c>
      <c r="M35" s="267">
        <v>7.3833502209834867E-2</v>
      </c>
      <c r="O35" s="210"/>
      <c r="P35" s="210"/>
    </row>
    <row r="36" spans="3:17">
      <c r="C36" s="150" t="s">
        <v>189</v>
      </c>
      <c r="D36" s="151">
        <v>0.13402596912879716</v>
      </c>
      <c r="E36" s="151">
        <v>0.21418559641535523</v>
      </c>
      <c r="F36" s="151">
        <v>0.24993034946384665</v>
      </c>
      <c r="G36" s="151">
        <v>0.34846331446107215</v>
      </c>
      <c r="H36" s="151">
        <v>0.38055165379573269</v>
      </c>
      <c r="I36" s="151">
        <v>0.4591877352833369</v>
      </c>
      <c r="J36" s="151">
        <v>0.4442346467281908</v>
      </c>
      <c r="K36" s="268">
        <v>0.49196788846006329</v>
      </c>
      <c r="L36" s="267">
        <v>0.41182118186797667</v>
      </c>
      <c r="M36" s="267">
        <v>0.10745051536036199</v>
      </c>
      <c r="O36" s="210"/>
      <c r="P36" s="210"/>
    </row>
    <row r="37" spans="3:17" ht="17.399999999999999" customHeight="1">
      <c r="C37" s="150" t="s">
        <v>190</v>
      </c>
      <c r="D37" s="151">
        <v>0.13633334384522985</v>
      </c>
      <c r="E37" s="151">
        <v>0.21418559641535523</v>
      </c>
      <c r="F37" s="151">
        <v>0.24475143381547262</v>
      </c>
      <c r="G37" s="151">
        <v>0.34846331446107215</v>
      </c>
      <c r="H37" s="151">
        <v>0.40551840000836931</v>
      </c>
      <c r="I37" s="151">
        <v>0.4591877352833369</v>
      </c>
      <c r="J37" s="151">
        <v>0.4442346467281908</v>
      </c>
      <c r="K37" s="268">
        <v>0.47716595419968244</v>
      </c>
      <c r="L37" s="267">
        <v>0.36934344132512131</v>
      </c>
      <c r="M37" s="267">
        <v>7.4130434701643155E-2</v>
      </c>
      <c r="O37" s="210"/>
      <c r="P37" s="210"/>
    </row>
    <row r="41" spans="3:17" ht="23.4">
      <c r="C41" s="101"/>
      <c r="D41" s="101"/>
      <c r="E41" s="101"/>
      <c r="F41" s="101"/>
      <c r="G41" s="101"/>
      <c r="H41" s="101"/>
      <c r="I41" s="101"/>
      <c r="J41" s="101"/>
      <c r="K41" s="101"/>
      <c r="L41" s="101"/>
      <c r="M41" s="101"/>
    </row>
    <row r="42" spans="3:17" ht="23.4">
      <c r="C42" s="101" t="s">
        <v>164</v>
      </c>
      <c r="D42" s="101"/>
      <c r="E42" s="101"/>
      <c r="F42" s="101"/>
      <c r="G42" s="101"/>
      <c r="H42" s="101"/>
      <c r="I42" s="101"/>
      <c r="J42" s="101"/>
      <c r="K42" s="101"/>
      <c r="L42" s="101"/>
      <c r="M42" s="101"/>
      <c r="O42" s="70"/>
    </row>
    <row r="43" spans="3:17" ht="23.4">
      <c r="C43" s="101"/>
      <c r="D43" s="101"/>
      <c r="E43" s="101"/>
      <c r="F43" s="101"/>
      <c r="G43" s="101"/>
      <c r="H43" s="101"/>
      <c r="I43" s="101"/>
      <c r="J43" s="101"/>
      <c r="K43" s="101"/>
      <c r="L43" s="101"/>
      <c r="M43" s="101"/>
    </row>
    <row r="44" spans="3:17">
      <c r="C44" s="3" t="s">
        <v>9</v>
      </c>
      <c r="D44" s="4" t="s">
        <v>5</v>
      </c>
      <c r="E44" s="4" t="s">
        <v>6</v>
      </c>
      <c r="F44" s="4" t="s">
        <v>2</v>
      </c>
      <c r="G44" s="4" t="s">
        <v>7</v>
      </c>
      <c r="H44" s="4" t="s">
        <v>8</v>
      </c>
      <c r="I44" s="4" t="s">
        <v>97</v>
      </c>
      <c r="J44" s="4" t="s">
        <v>199</v>
      </c>
      <c r="K44" s="4" t="s">
        <v>207</v>
      </c>
      <c r="L44" s="4" t="s">
        <v>226</v>
      </c>
      <c r="M44" s="4"/>
    </row>
    <row r="46" spans="3:17">
      <c r="C46" s="6" t="s">
        <v>165</v>
      </c>
      <c r="D46" s="102">
        <v>39.405000000000001</v>
      </c>
      <c r="E46" s="102">
        <v>60.792999999999999</v>
      </c>
      <c r="F46" s="102">
        <v>27.272901829999995</v>
      </c>
      <c r="G46" s="102">
        <v>60.696771130000009</v>
      </c>
      <c r="H46" s="102">
        <v>98.952826726271638</v>
      </c>
      <c r="I46" s="102">
        <v>142.21242799999999</v>
      </c>
      <c r="J46" s="102">
        <v>44.473866620603609</v>
      </c>
      <c r="K46" s="102">
        <v>91.49</v>
      </c>
      <c r="L46" s="267">
        <v>0.50732894512703508</v>
      </c>
      <c r="M46" s="267"/>
      <c r="P46" s="210"/>
    </row>
    <row r="47" spans="3:17">
      <c r="C47" s="6" t="s">
        <v>166</v>
      </c>
      <c r="D47" s="102">
        <v>15.526</v>
      </c>
      <c r="E47" s="102">
        <v>22.231000000000002</v>
      </c>
      <c r="F47" s="102">
        <v>6.7938856899999989</v>
      </c>
      <c r="G47" s="102">
        <v>14.325712084999999</v>
      </c>
      <c r="H47" s="102">
        <v>22.544088828349565</v>
      </c>
      <c r="I47" s="102">
        <v>32.119118</v>
      </c>
      <c r="J47" s="102">
        <v>9.8142137389272204</v>
      </c>
      <c r="K47" s="102">
        <v>19.12</v>
      </c>
      <c r="L47" s="267">
        <v>0.33466314878825121</v>
      </c>
      <c r="M47" s="267"/>
      <c r="O47" s="162"/>
      <c r="P47" s="306"/>
      <c r="Q47" s="306"/>
    </row>
    <row r="48" spans="3:17">
      <c r="C48" s="144" t="s">
        <v>167</v>
      </c>
      <c r="D48" s="149">
        <v>54.930999999999997</v>
      </c>
      <c r="E48" s="149">
        <v>83.024000000000001</v>
      </c>
      <c r="F48" s="149">
        <v>34.066787519999991</v>
      </c>
      <c r="G48" s="149">
        <v>75.022483215000008</v>
      </c>
      <c r="H48" s="149">
        <v>121.49691555462121</v>
      </c>
      <c r="I48" s="149">
        <v>174.331546</v>
      </c>
      <c r="J48" s="149">
        <v>54.288080359530831</v>
      </c>
      <c r="K48" s="149">
        <v>110.61</v>
      </c>
      <c r="L48" s="267">
        <v>0.47435802255455894</v>
      </c>
      <c r="M48" s="267"/>
      <c r="P48" s="210"/>
      <c r="Q48" s="178"/>
    </row>
    <row r="49" spans="3:18">
      <c r="C49" s="6" t="s">
        <v>168</v>
      </c>
      <c r="D49" s="102">
        <v>0.23100000000000001</v>
      </c>
      <c r="E49" s="102">
        <v>0.32599999999999996</v>
      </c>
      <c r="F49" s="102">
        <v>0.69251576000000004</v>
      </c>
      <c r="G49" s="102">
        <v>0.82637505000000011</v>
      </c>
      <c r="H49" s="102">
        <v>0.96732026000000015</v>
      </c>
      <c r="I49" s="102">
        <v>2.0687429810810811</v>
      </c>
      <c r="J49" s="102">
        <v>0.52031692000000007</v>
      </c>
      <c r="K49" s="102">
        <v>1.950624895907336</v>
      </c>
      <c r="L49" s="267">
        <v>1.3604595708780605</v>
      </c>
      <c r="M49" s="267"/>
      <c r="P49" s="210"/>
      <c r="Q49" s="162"/>
      <c r="R49" s="153"/>
    </row>
    <row r="50" spans="3:18">
      <c r="C50" s="6" t="s">
        <v>169</v>
      </c>
      <c r="D50" s="102">
        <v>7.0579999999999998</v>
      </c>
      <c r="E50" s="102">
        <v>12.901</v>
      </c>
      <c r="F50" s="102">
        <v>3.4346402000000005</v>
      </c>
      <c r="G50" s="102">
        <v>7.6156756199999984</v>
      </c>
      <c r="H50" s="102">
        <v>12.574028247904465</v>
      </c>
      <c r="I50" s="102">
        <v>16.556582869999986</v>
      </c>
      <c r="J50" s="102">
        <v>4.2192818136180721</v>
      </c>
      <c r="K50" s="102">
        <v>8.9266019144002442</v>
      </c>
      <c r="L50" s="267">
        <v>0.17213525888071457</v>
      </c>
      <c r="M50" s="267"/>
      <c r="P50" s="210"/>
    </row>
    <row r="51" spans="3:18">
      <c r="C51" s="144" t="s">
        <v>170</v>
      </c>
      <c r="D51" s="149">
        <v>62.22</v>
      </c>
      <c r="E51" s="149">
        <v>96.250999999999991</v>
      </c>
      <c r="F51" s="149">
        <v>38.193943479999987</v>
      </c>
      <c r="G51" s="149">
        <v>83.464533885000009</v>
      </c>
      <c r="H51" s="149">
        <v>135.03826406252568</v>
      </c>
      <c r="I51" s="149">
        <v>192.95687185108105</v>
      </c>
      <c r="J51" s="149">
        <v>59.027679093148905</v>
      </c>
      <c r="K51" s="149">
        <v>121.48722681030759</v>
      </c>
      <c r="L51" s="267">
        <v>0.45555508616026552</v>
      </c>
      <c r="M51" s="267"/>
      <c r="N51" s="109"/>
      <c r="P51" s="210"/>
    </row>
    <row r="52" spans="3:18">
      <c r="C52" s="104" t="s">
        <v>171</v>
      </c>
      <c r="D52" s="102">
        <v>0</v>
      </c>
      <c r="E52" s="102">
        <v>0</v>
      </c>
      <c r="F52" s="102">
        <v>0.58904100000000004</v>
      </c>
      <c r="G52" s="102">
        <v>0.58904100000000004</v>
      </c>
      <c r="H52" s="102">
        <v>0.58904100000000004</v>
      </c>
      <c r="I52" s="102">
        <v>0.58904100000000004</v>
      </c>
      <c r="J52" s="102">
        <v>0</v>
      </c>
      <c r="K52" s="102">
        <v>0</v>
      </c>
      <c r="L52" s="284"/>
      <c r="M52" s="109"/>
      <c r="P52" s="210"/>
    </row>
    <row r="53" spans="3:18">
      <c r="C53" s="6" t="s">
        <v>172</v>
      </c>
      <c r="D53" s="102">
        <v>15.781000000000001</v>
      </c>
      <c r="E53" s="102">
        <v>22.536999999999999</v>
      </c>
      <c r="F53" s="102">
        <v>5.9879176700000007</v>
      </c>
      <c r="G53" s="102">
        <v>12.335570673333333</v>
      </c>
      <c r="H53" s="102">
        <v>19.797418434673776</v>
      </c>
      <c r="I53" s="102">
        <v>30.382739801958866</v>
      </c>
      <c r="J53" s="102">
        <v>7.3610225013028217</v>
      </c>
      <c r="K53" s="102">
        <v>14.83</v>
      </c>
      <c r="L53" s="267">
        <v>0.20221434360220147</v>
      </c>
      <c r="M53" s="267"/>
      <c r="P53" s="210"/>
    </row>
    <row r="54" spans="3:18">
      <c r="C54" s="6" t="s">
        <v>173</v>
      </c>
      <c r="D54" s="102">
        <v>10.273999999999999</v>
      </c>
      <c r="E54" s="102">
        <v>13.313000000000001</v>
      </c>
      <c r="F54" s="102">
        <v>4.2527541099999997</v>
      </c>
      <c r="G54" s="102">
        <v>8.4022229900000038</v>
      </c>
      <c r="H54" s="102">
        <v>13.596574779999994</v>
      </c>
      <c r="I54" s="102">
        <v>19.24452540133333</v>
      </c>
      <c r="J54" s="102">
        <v>4.850620992899394</v>
      </c>
      <c r="K54" s="102">
        <v>7.81</v>
      </c>
      <c r="L54" s="267">
        <v>-7.0484083879331028E-2</v>
      </c>
      <c r="M54" s="267"/>
      <c r="P54" s="210"/>
    </row>
    <row r="55" spans="3:18">
      <c r="C55" s="6" t="s">
        <v>174</v>
      </c>
      <c r="D55" s="102">
        <v>4.4820000000000002</v>
      </c>
      <c r="E55" s="102">
        <v>5.9560000000000004</v>
      </c>
      <c r="F55" s="102">
        <v>1.5875762799999997</v>
      </c>
      <c r="G55" s="102">
        <v>3.3821370590760278</v>
      </c>
      <c r="H55" s="102">
        <v>5.0899735590760278</v>
      </c>
      <c r="I55" s="102">
        <v>7.3119478281520571</v>
      </c>
      <c r="J55" s="102">
        <v>1.8946483299999997</v>
      </c>
      <c r="K55" s="102">
        <v>4</v>
      </c>
      <c r="L55" s="267">
        <v>0.18268418166730571</v>
      </c>
      <c r="M55" s="267"/>
      <c r="P55" s="210"/>
    </row>
    <row r="56" spans="3:18">
      <c r="C56" s="6" t="s">
        <v>175</v>
      </c>
      <c r="D56" s="102">
        <v>30.536999999999999</v>
      </c>
      <c r="E56" s="102">
        <v>41.806000000000004</v>
      </c>
      <c r="F56" s="102">
        <v>11.82824806</v>
      </c>
      <c r="G56" s="102">
        <v>24.119930722409364</v>
      </c>
      <c r="H56" s="102">
        <v>38.483966773749799</v>
      </c>
      <c r="I56" s="102">
        <v>56.939213031444254</v>
      </c>
      <c r="J56" s="102">
        <v>14.106291824202215</v>
      </c>
      <c r="K56" s="102">
        <v>26.64</v>
      </c>
      <c r="L56" s="267">
        <v>0.10448078423580576</v>
      </c>
      <c r="M56" s="267"/>
      <c r="N56" s="109"/>
      <c r="P56" s="210"/>
    </row>
    <row r="57" spans="3:18">
      <c r="C57" s="104" t="s">
        <v>171</v>
      </c>
      <c r="D57" s="102">
        <v>0.21299999999999999</v>
      </c>
      <c r="E57" s="102">
        <v>0.21299999999999999</v>
      </c>
      <c r="F57" s="102">
        <v>0</v>
      </c>
      <c r="G57" s="102">
        <v>9.4E-2</v>
      </c>
      <c r="H57" s="102">
        <v>2.2240479999999998</v>
      </c>
      <c r="I57" s="102">
        <v>5.8859999999999992</v>
      </c>
      <c r="J57" s="102">
        <v>0</v>
      </c>
      <c r="K57" s="102">
        <v>-1.4</v>
      </c>
      <c r="L57" s="284"/>
      <c r="M57" s="109"/>
      <c r="P57" s="210"/>
    </row>
    <row r="58" spans="3:18">
      <c r="C58" s="144" t="s">
        <v>176</v>
      </c>
      <c r="D58" s="149">
        <v>31.683</v>
      </c>
      <c r="E58" s="149">
        <v>54.444999999999986</v>
      </c>
      <c r="F58" s="149">
        <v>26.365695419999987</v>
      </c>
      <c r="G58" s="149">
        <v>59.344603162590644</v>
      </c>
      <c r="H58" s="149">
        <v>96.554297288775885</v>
      </c>
      <c r="I58" s="149">
        <v>136.01765881963678</v>
      </c>
      <c r="J58" s="149">
        <v>44.921387268946688</v>
      </c>
      <c r="K58" s="149">
        <v>94.847226810307589</v>
      </c>
      <c r="L58" s="267">
        <v>0.59824519426725087</v>
      </c>
      <c r="M58" s="267"/>
      <c r="N58" s="109"/>
      <c r="P58" s="210"/>
    </row>
    <row r="59" spans="3:18">
      <c r="C59" s="144" t="s">
        <v>177</v>
      </c>
      <c r="D59" s="149">
        <v>31.896000000000001</v>
      </c>
      <c r="E59" s="149">
        <v>54.657999999999987</v>
      </c>
      <c r="F59" s="149">
        <v>25.776654419999986</v>
      </c>
      <c r="G59" s="149">
        <v>58.849562162590644</v>
      </c>
      <c r="H59" s="149">
        <v>98.189304288775887</v>
      </c>
      <c r="I59" s="149">
        <v>141.31461781963677</v>
      </c>
      <c r="J59" s="149">
        <v>44.921387268946688</v>
      </c>
      <c r="K59" s="149">
        <v>93.447226810307583</v>
      </c>
      <c r="L59" s="267">
        <v>0.58790011983657386</v>
      </c>
      <c r="M59" s="152"/>
      <c r="P59" s="210"/>
    </row>
    <row r="60" spans="3:18">
      <c r="C60" s="6" t="s">
        <v>178</v>
      </c>
      <c r="D60" s="102">
        <v>24.393999999999998</v>
      </c>
      <c r="E60" s="102">
        <v>41.217999999999996</v>
      </c>
      <c r="F60" s="102">
        <v>22.238539459999991</v>
      </c>
      <c r="G60" s="102">
        <v>50.902552492590644</v>
      </c>
      <c r="H60" s="102">
        <v>83.012948780871412</v>
      </c>
      <c r="I60" s="102">
        <v>117.39233296855575</v>
      </c>
      <c r="J60" s="102">
        <v>40.181788535328614</v>
      </c>
      <c r="K60" s="102">
        <v>83.97</v>
      </c>
      <c r="L60" s="267">
        <v>0.64962258056160627</v>
      </c>
      <c r="M60" s="267"/>
      <c r="P60" s="210"/>
    </row>
    <row r="61" spans="3:18">
      <c r="C61" s="6" t="s">
        <v>179</v>
      </c>
      <c r="D61" s="102">
        <v>0</v>
      </c>
      <c r="E61" s="102">
        <v>0.438</v>
      </c>
      <c r="F61" s="102">
        <v>0</v>
      </c>
      <c r="G61" s="102">
        <v>0</v>
      </c>
      <c r="H61" s="102">
        <v>0</v>
      </c>
      <c r="I61" s="102">
        <v>-0.18971273666666499</v>
      </c>
      <c r="J61" s="102">
        <v>0</v>
      </c>
      <c r="K61" s="102">
        <v>0.14000000000000001</v>
      </c>
      <c r="L61" s="267" t="s">
        <v>228</v>
      </c>
      <c r="M61" s="267"/>
      <c r="O61" s="110"/>
      <c r="P61" s="210"/>
    </row>
    <row r="62" spans="3:18">
      <c r="C62" s="6" t="s">
        <v>180</v>
      </c>
      <c r="D62" s="102">
        <v>3.8069999999999999</v>
      </c>
      <c r="E62" s="102">
        <v>6.7389999999999999</v>
      </c>
      <c r="F62" s="102">
        <v>4.1132407988636803</v>
      </c>
      <c r="G62" s="102">
        <v>5.3522964147999987</v>
      </c>
      <c r="H62" s="102">
        <v>8.7180203044955888</v>
      </c>
      <c r="I62" s="102">
        <v>9.9125403320307104</v>
      </c>
      <c r="J62" s="102">
        <v>4.7359096745693794</v>
      </c>
      <c r="K62" s="102">
        <v>7.15</v>
      </c>
      <c r="L62" s="267">
        <v>0.33587519185765746</v>
      </c>
      <c r="M62" s="267"/>
      <c r="O62" s="110"/>
      <c r="P62" s="210"/>
    </row>
    <row r="63" spans="3:18">
      <c r="C63" s="6" t="s">
        <v>181</v>
      </c>
      <c r="D63" s="102">
        <v>0</v>
      </c>
      <c r="E63" s="102">
        <v>3.9E-2</v>
      </c>
      <c r="F63" s="102">
        <v>0</v>
      </c>
      <c r="G63" s="102">
        <v>0</v>
      </c>
      <c r="H63" s="102">
        <v>0</v>
      </c>
      <c r="I63" s="102">
        <v>-2.8935200000000001E-2</v>
      </c>
      <c r="J63" s="102">
        <v>0</v>
      </c>
      <c r="K63" s="102">
        <v>0</v>
      </c>
      <c r="L63" s="267" t="s">
        <v>228</v>
      </c>
      <c r="M63" s="267"/>
      <c r="O63" s="110"/>
      <c r="P63" s="210"/>
    </row>
    <row r="64" spans="3:18">
      <c r="C64" s="6" t="s">
        <v>182</v>
      </c>
      <c r="D64" s="102">
        <v>27.876000000000001</v>
      </c>
      <c r="E64" s="102">
        <v>48.10499999999999</v>
      </c>
      <c r="F64" s="102">
        <v>22.252454621136309</v>
      </c>
      <c r="G64" s="102">
        <v>53.992306747790643</v>
      </c>
      <c r="H64" s="102">
        <v>87.836276984280289</v>
      </c>
      <c r="I64" s="102">
        <v>125.94434095093941</v>
      </c>
      <c r="J64" s="102">
        <v>40.185477594377311</v>
      </c>
      <c r="K64" s="102">
        <v>87.837226810307584</v>
      </c>
      <c r="L64" s="267">
        <v>0.62684708435617775</v>
      </c>
      <c r="M64" s="267"/>
      <c r="N64" s="109"/>
      <c r="O64" s="110"/>
      <c r="P64" s="210"/>
    </row>
    <row r="65" spans="3:16">
      <c r="C65" s="6" t="s">
        <v>183</v>
      </c>
      <c r="D65" s="102">
        <v>1.2310000000000001</v>
      </c>
      <c r="E65" s="102">
        <v>5.6779999999999999</v>
      </c>
      <c r="F65" s="102">
        <v>3.8358888270678015</v>
      </c>
      <c r="G65" s="102">
        <v>9.896026298885408</v>
      </c>
      <c r="H65" s="102">
        <v>15.695103421545486</v>
      </c>
      <c r="I65" s="102">
        <v>22.921243779575953</v>
      </c>
      <c r="J65" s="102">
        <v>7.4479864570701837</v>
      </c>
      <c r="K65" s="102">
        <v>18.806000000000001</v>
      </c>
      <c r="L65" s="267">
        <v>0.90035873309250669</v>
      </c>
      <c r="M65" s="267"/>
      <c r="O65" s="110"/>
      <c r="P65" s="210"/>
    </row>
    <row r="66" spans="3:16">
      <c r="C66" s="6" t="s">
        <v>184</v>
      </c>
      <c r="D66" s="102">
        <v>0</v>
      </c>
      <c r="E66" s="102">
        <v>1.1176351200000062E-4</v>
      </c>
      <c r="F66" s="102">
        <v>1.1176351200000062E-4</v>
      </c>
      <c r="G66" s="102">
        <v>-1.8271922780104474E-3</v>
      </c>
      <c r="H66" s="102">
        <v>-1.3616916060104438E-3</v>
      </c>
      <c r="I66" s="102">
        <v>1.6686465356403582E-3</v>
      </c>
      <c r="J66" s="102">
        <v>-7.8638364000000772E-4</v>
      </c>
      <c r="K66" s="102">
        <v>0</v>
      </c>
      <c r="L66" s="267">
        <v>-1</v>
      </c>
      <c r="M66" s="267"/>
      <c r="O66" s="110"/>
      <c r="P66" s="210"/>
    </row>
    <row r="67" spans="3:16">
      <c r="C67" s="144" t="s">
        <v>185</v>
      </c>
      <c r="D67" s="149">
        <v>26.645</v>
      </c>
      <c r="E67" s="149">
        <v>42.426999999999992</v>
      </c>
      <c r="F67" s="149">
        <v>18.416565794068507</v>
      </c>
      <c r="G67" s="149">
        <v>44.096280448905233</v>
      </c>
      <c r="H67" s="149">
        <v>72.141173562734807</v>
      </c>
      <c r="I67" s="149">
        <v>103.02309717136345</v>
      </c>
      <c r="J67" s="149">
        <v>32.737491137307124</v>
      </c>
      <c r="K67" s="149">
        <v>69.031999999999996</v>
      </c>
      <c r="L67" s="267">
        <v>0.56548351237896388</v>
      </c>
      <c r="M67" s="267"/>
      <c r="N67" s="109"/>
      <c r="O67" s="110"/>
      <c r="P67" s="210"/>
    </row>
    <row r="68" spans="3:16">
      <c r="C68" s="144" t="s">
        <v>186</v>
      </c>
      <c r="D68" s="149">
        <v>26.811139999999998</v>
      </c>
      <c r="E68" s="149">
        <v>42.593139999999991</v>
      </c>
      <c r="F68" s="149">
        <v>17.957113814068506</v>
      </c>
      <c r="G68" s="149">
        <v>43.710148468905231</v>
      </c>
      <c r="H68" s="149">
        <v>73.594479022734802</v>
      </c>
      <c r="I68" s="149">
        <v>107.43392519136344</v>
      </c>
      <c r="J68" s="149">
        <v>32.737491137307124</v>
      </c>
      <c r="K68" s="149">
        <v>67.94</v>
      </c>
      <c r="L68" s="267">
        <v>0.55433011279592281</v>
      </c>
      <c r="M68" s="267"/>
      <c r="O68" s="110"/>
      <c r="P68" s="210"/>
    </row>
    <row r="69" spans="3:16">
      <c r="C69" s="6"/>
      <c r="D69" s="285"/>
      <c r="E69" s="285"/>
      <c r="F69" s="285"/>
      <c r="G69" s="285"/>
      <c r="H69" s="285"/>
      <c r="I69" s="283"/>
      <c r="J69" s="283"/>
      <c r="K69" s="283"/>
      <c r="L69" s="283"/>
      <c r="M69" s="100"/>
      <c r="O69" s="110"/>
      <c r="P69" s="210"/>
    </row>
    <row r="70" spans="3:16">
      <c r="D70" s="286"/>
      <c r="E70" s="286"/>
      <c r="F70" s="286"/>
      <c r="G70" s="286"/>
      <c r="H70" s="286"/>
      <c r="I70" s="286"/>
      <c r="J70" s="286"/>
      <c r="K70" s="286"/>
      <c r="L70" s="286"/>
      <c r="O70" s="110"/>
      <c r="P70" s="210"/>
    </row>
    <row r="71" spans="3:16">
      <c r="C71" s="288" t="s">
        <v>187</v>
      </c>
      <c r="D71" s="287">
        <v>0.6901114271600145</v>
      </c>
      <c r="E71" s="287">
        <v>1.0988687378539286</v>
      </c>
      <c r="F71" s="287">
        <v>0.47699315081744875</v>
      </c>
      <c r="G71" s="287">
        <v>1.0182835756449629</v>
      </c>
      <c r="H71" s="287">
        <v>1.5536150841922476</v>
      </c>
      <c r="I71" s="287">
        <v>1.9348009189964872</v>
      </c>
      <c r="J71" s="287">
        <v>0.44435748485936211</v>
      </c>
      <c r="K71" s="287">
        <v>0.93572081122949557</v>
      </c>
      <c r="L71" s="267">
        <v>-8.1080326139183256E-2</v>
      </c>
      <c r="M71" s="107"/>
      <c r="O71" s="110"/>
      <c r="P71" s="210"/>
    </row>
    <row r="72" spans="3:16">
      <c r="C72" s="288" t="s">
        <v>188</v>
      </c>
      <c r="D72" s="287">
        <v>0.69441449011773126</v>
      </c>
      <c r="E72" s="287">
        <v>1.1031718008116453</v>
      </c>
      <c r="F72" s="287">
        <v>0.46509324233070476</v>
      </c>
      <c r="G72" s="287">
        <v>1.0093669085414674</v>
      </c>
      <c r="H72" s="287">
        <v>1.584913123482272</v>
      </c>
      <c r="I72" s="287">
        <v>2.0176374317877528</v>
      </c>
      <c r="J72" s="287">
        <v>0.44435748485936211</v>
      </c>
      <c r="K72" s="287">
        <v>0.92091887696911479</v>
      </c>
      <c r="L72" s="267">
        <v>-8.7627235273801229E-2</v>
      </c>
      <c r="M72" s="107"/>
      <c r="O72" s="110"/>
      <c r="P72" s="210"/>
    </row>
    <row r="73" spans="3:16">
      <c r="C73" s="150" t="s">
        <v>189</v>
      </c>
      <c r="D73" s="289">
        <v>0.36156198141230816</v>
      </c>
      <c r="E73" s="289">
        <v>0.5757174023411521</v>
      </c>
      <c r="F73" s="289">
        <v>0.24990542388116152</v>
      </c>
      <c r="G73" s="289">
        <v>0.5977200039670435</v>
      </c>
      <c r="H73" s="289">
        <v>0.97892684011077591</v>
      </c>
      <c r="I73" s="289">
        <v>1.3979821784391417</v>
      </c>
      <c r="J73" s="289">
        <v>0.4442346467281908</v>
      </c>
      <c r="K73" s="289">
        <v>0.93572081122949557</v>
      </c>
      <c r="L73" s="267">
        <v>0.5654835123789641</v>
      </c>
      <c r="M73" s="110"/>
      <c r="O73" s="110"/>
      <c r="P73" s="210"/>
    </row>
    <row r="74" spans="3:16">
      <c r="C74" s="150" t="s">
        <v>190</v>
      </c>
      <c r="D74" s="289">
        <v>0.36381643469029057</v>
      </c>
      <c r="E74" s="289">
        <v>0.57797185561913444</v>
      </c>
      <c r="F74" s="289">
        <v>0.24367084447592194</v>
      </c>
      <c r="G74" s="289">
        <v>0.5924860294397627</v>
      </c>
      <c r="H74" s="289">
        <v>0.99864761330330443</v>
      </c>
      <c r="I74" s="289">
        <v>1.4578353485866413</v>
      </c>
      <c r="J74" s="289">
        <v>0.4442346467281908</v>
      </c>
      <c r="K74" s="289">
        <v>0.92091887696911479</v>
      </c>
      <c r="L74" s="267">
        <v>0.55433011279592281</v>
      </c>
      <c r="M74" s="110"/>
    </row>
    <row r="75" spans="3:16">
      <c r="C75" s="150"/>
      <c r="D75" s="110"/>
      <c r="E75" s="110"/>
      <c r="F75" s="110"/>
      <c r="G75" s="110"/>
      <c r="H75" s="110"/>
      <c r="I75" s="110"/>
      <c r="J75" s="110"/>
      <c r="K75" s="110"/>
      <c r="L75" s="110"/>
      <c r="M75" s="110"/>
    </row>
    <row r="77" spans="3:16">
      <c r="L77" s="162"/>
      <c r="M77" s="162"/>
    </row>
    <row r="78" spans="3:16">
      <c r="C78" s="6" t="s">
        <v>191</v>
      </c>
      <c r="D78" s="207">
        <v>38609707</v>
      </c>
      <c r="E78" s="207">
        <v>38609707</v>
      </c>
      <c r="F78" s="207">
        <v>38609707</v>
      </c>
      <c r="G78" s="207">
        <v>43304519</v>
      </c>
      <c r="H78" s="207">
        <v>46434393.111111112</v>
      </c>
      <c r="I78" s="207">
        <v>53247389</v>
      </c>
      <c r="J78" s="207">
        <v>73673770</v>
      </c>
      <c r="K78" s="207">
        <v>73774142</v>
      </c>
      <c r="L78" s="207"/>
      <c r="M78" s="207"/>
    </row>
    <row r="79" spans="3:16">
      <c r="C79" s="6" t="s">
        <v>192</v>
      </c>
      <c r="D79" s="207">
        <v>73694142</v>
      </c>
      <c r="E79" s="207">
        <v>73694142</v>
      </c>
      <c r="F79" s="207">
        <v>73694142</v>
      </c>
      <c r="G79" s="207">
        <v>73694142</v>
      </c>
      <c r="H79" s="207">
        <v>73694142</v>
      </c>
      <c r="I79" s="207">
        <v>73694142</v>
      </c>
      <c r="J79" s="207">
        <v>73694142</v>
      </c>
      <c r="K79" s="207">
        <v>73774142</v>
      </c>
      <c r="L79" s="207"/>
      <c r="M79" s="207"/>
    </row>
    <row r="85" spans="4:15">
      <c r="J85" s="184"/>
      <c r="K85" s="184"/>
      <c r="L85" s="184"/>
      <c r="M85" s="184"/>
      <c r="O85" s="187"/>
    </row>
    <row r="86" spans="4:15">
      <c r="J86" s="184"/>
      <c r="K86" s="184"/>
      <c r="L86" s="184"/>
      <c r="M86" s="184"/>
      <c r="O86" s="187"/>
    </row>
    <row r="87" spans="4:15">
      <c r="O87" s="188"/>
    </row>
    <row r="89" spans="4:15">
      <c r="D89" s="36"/>
      <c r="E89" s="36"/>
      <c r="F89" s="36"/>
      <c r="J89" s="184"/>
      <c r="K89" s="184"/>
      <c r="L89" s="184"/>
      <c r="M89" s="184"/>
      <c r="O89" s="187"/>
    </row>
    <row r="90" spans="4:15">
      <c r="D90" s="185"/>
      <c r="E90" s="185"/>
      <c r="F90" s="185"/>
      <c r="O90" s="187"/>
    </row>
    <row r="91" spans="4:15">
      <c r="D91" s="185"/>
      <c r="E91" s="185"/>
      <c r="F91" s="185"/>
      <c r="J91" s="186"/>
      <c r="K91" s="186"/>
      <c r="L91" s="186"/>
      <c r="M91" s="186"/>
      <c r="N91" s="189"/>
      <c r="O91" s="189"/>
    </row>
    <row r="92" spans="4:15">
      <c r="D92" s="185"/>
      <c r="E92" s="185"/>
      <c r="F92" s="185"/>
    </row>
    <row r="93" spans="4:15">
      <c r="D93" s="185"/>
      <c r="E93" s="185"/>
      <c r="F93" s="185"/>
    </row>
    <row r="94" spans="4:15">
      <c r="D94" s="185"/>
      <c r="E94" s="185"/>
      <c r="F94" s="185"/>
    </row>
  </sheetData>
  <hyperlinks>
    <hyperlink ref="O6" location="Cover!A1" display="cover" xr:uid="{45CA9202-7EAB-4098-B36F-2B18FD206E10}"/>
  </hyperlinks>
  <pageMargins left="0.7" right="0.7" top="0.75" bottom="0.75" header="0.3" footer="0.3"/>
  <pageSetup paperSize="9" scale="41" orientation="portrait" r:id="rId1"/>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15218-6B3E-4CFA-AAB8-33D26F4CEC02}">
  <sheetPr>
    <tabColor theme="5"/>
  </sheetPr>
  <dimension ref="C1:N60"/>
  <sheetViews>
    <sheetView topLeftCell="B1" zoomScale="85" zoomScaleNormal="85" workbookViewId="0">
      <pane xSplit="2" ySplit="7" topLeftCell="D8" activePane="bottomRight" state="frozen"/>
      <selection activeCell="F43" sqref="F43"/>
      <selection pane="topRight" activeCell="F43" sqref="F43"/>
      <selection pane="bottomLeft" activeCell="F43" sqref="F43"/>
      <selection pane="bottomRight"/>
    </sheetView>
  </sheetViews>
  <sheetFormatPr defaultColWidth="9.109375" defaultRowHeight="14.4"/>
  <cols>
    <col min="1" max="1" width="5.44140625" style="1" customWidth="1"/>
    <col min="2" max="2" width="4.6640625" style="1" customWidth="1"/>
    <col min="3" max="3" width="35.6640625" style="1" customWidth="1"/>
    <col min="4" max="5" width="15.33203125" style="1" customWidth="1"/>
    <col min="6" max="6" width="14.109375" style="1" customWidth="1"/>
    <col min="7" max="7" width="15.33203125" style="1" customWidth="1"/>
    <col min="8" max="11" width="14.44140625" style="1" customWidth="1"/>
    <col min="12" max="12" width="11" style="1" bestFit="1" customWidth="1"/>
    <col min="13" max="16384" width="9.109375" style="1"/>
  </cols>
  <sheetData>
    <row r="1" spans="3:14" ht="18.75" customHeight="1">
      <c r="C1" s="28"/>
      <c r="D1" s="28"/>
      <c r="E1" s="28"/>
      <c r="F1" s="28"/>
      <c r="G1" s="28"/>
      <c r="H1" s="28"/>
      <c r="I1" s="28"/>
      <c r="J1" s="28"/>
      <c r="K1" s="28"/>
    </row>
    <row r="2" spans="3:14" ht="15.75" customHeight="1">
      <c r="C2" s="28"/>
      <c r="D2" s="28"/>
      <c r="E2" s="28"/>
      <c r="F2" s="28"/>
      <c r="G2" s="28"/>
      <c r="H2" s="28"/>
      <c r="I2" s="28"/>
      <c r="J2" s="28"/>
      <c r="K2" s="28"/>
    </row>
    <row r="3" spans="3:14">
      <c r="C3" s="28"/>
      <c r="D3" s="28"/>
      <c r="E3" s="28"/>
      <c r="F3" s="28"/>
      <c r="G3" s="28"/>
      <c r="H3" s="28"/>
      <c r="I3" s="28"/>
      <c r="J3" s="28"/>
      <c r="K3" s="28"/>
    </row>
    <row r="4" spans="3:14" ht="23.25" customHeight="1">
      <c r="C4" s="10"/>
      <c r="D4" s="10"/>
      <c r="E4" s="10"/>
      <c r="F4" s="10"/>
      <c r="G4" s="10"/>
      <c r="H4" s="10"/>
      <c r="I4" s="10"/>
      <c r="J4" s="10"/>
      <c r="K4" s="10"/>
    </row>
    <row r="5" spans="3:14" ht="23.25" customHeight="1">
      <c r="C5" s="10" t="s">
        <v>15</v>
      </c>
      <c r="D5" s="10"/>
      <c r="E5" s="10"/>
      <c r="F5" s="10"/>
      <c r="G5" s="10"/>
      <c r="H5" s="10"/>
      <c r="I5" s="10"/>
      <c r="J5" s="10"/>
      <c r="K5" s="10"/>
      <c r="M5" s="70"/>
    </row>
    <row r="6" spans="3:14" ht="23.25" customHeight="1">
      <c r="C6" s="10"/>
      <c r="D6" s="10"/>
      <c r="E6" s="10"/>
      <c r="F6" s="10"/>
      <c r="G6" s="10"/>
      <c r="H6" s="10"/>
      <c r="I6" s="10"/>
      <c r="J6" s="10"/>
      <c r="K6" s="10"/>
      <c r="M6" s="304" t="s">
        <v>96</v>
      </c>
    </row>
    <row r="7" spans="3:14">
      <c r="C7" s="3" t="s">
        <v>9</v>
      </c>
      <c r="D7" s="4" t="s">
        <v>0</v>
      </c>
      <c r="E7" s="4" t="s">
        <v>1</v>
      </c>
      <c r="F7" s="4" t="s">
        <v>2</v>
      </c>
      <c r="G7" s="4" t="s">
        <v>3</v>
      </c>
      <c r="H7" s="4" t="s">
        <v>4</v>
      </c>
      <c r="I7" s="4" t="s">
        <v>100</v>
      </c>
      <c r="J7" s="4" t="s">
        <v>199</v>
      </c>
      <c r="K7" s="4" t="s">
        <v>206</v>
      </c>
    </row>
    <row r="8" spans="3:14" s="30" customFormat="1">
      <c r="C8" s="29" t="s">
        <v>16</v>
      </c>
      <c r="D8" s="29"/>
      <c r="E8" s="29"/>
      <c r="F8" s="29"/>
      <c r="G8" s="29"/>
      <c r="H8" s="29"/>
      <c r="I8" s="29"/>
      <c r="J8" s="29"/>
      <c r="K8" s="29"/>
    </row>
    <row r="9" spans="3:14" ht="20.100000000000001" customHeight="1">
      <c r="C9" s="22" t="s">
        <v>11</v>
      </c>
      <c r="D9" s="31">
        <v>12.547999979999993</v>
      </c>
      <c r="E9" s="31">
        <v>19.571558775975774</v>
      </c>
      <c r="F9" s="31">
        <v>26.471829769999996</v>
      </c>
      <c r="G9" s="31">
        <v>32.845983849999996</v>
      </c>
      <c r="H9" s="31">
        <v>38.356173764401902</v>
      </c>
      <c r="I9" s="31">
        <v>43.750129651730759</v>
      </c>
      <c r="J9" s="31">
        <v>47.05327664202715</v>
      </c>
      <c r="K9" s="31">
        <v>51.382836187775801</v>
      </c>
      <c r="N9" s="34"/>
    </row>
    <row r="10" spans="3:14" ht="20.100000000000001" customHeight="1">
      <c r="C10" s="22" t="s">
        <v>18</v>
      </c>
      <c r="D10" s="31">
        <v>1.8969744899999998</v>
      </c>
      <c r="E10" s="31">
        <v>2.6877707600000011</v>
      </c>
      <c r="F10" s="31">
        <v>3.2147085099999999</v>
      </c>
      <c r="G10" s="31">
        <v>3.9827984400000003</v>
      </c>
      <c r="H10" s="31">
        <v>4.9333081299999995</v>
      </c>
      <c r="I10" s="31">
        <v>6.1595138999999985</v>
      </c>
      <c r="J10" s="31">
        <v>6.3962447899999999</v>
      </c>
      <c r="K10" s="31">
        <v>6.1396382799999989</v>
      </c>
      <c r="N10" s="34"/>
    </row>
    <row r="11" spans="3:14" ht="20.100000000000001" customHeight="1">
      <c r="C11" s="22" t="s">
        <v>12</v>
      </c>
      <c r="D11" s="31">
        <v>-0.18984126999999995</v>
      </c>
      <c r="E11" s="31">
        <v>-0.18273855000000006</v>
      </c>
      <c r="F11" s="31">
        <v>-0.18004234</v>
      </c>
      <c r="G11" s="31">
        <v>-0.17714062000000005</v>
      </c>
      <c r="H11" s="31">
        <v>-0.17575146999999991</v>
      </c>
      <c r="I11" s="31">
        <v>-0.22948323000000004</v>
      </c>
      <c r="J11" s="31">
        <v>-0.18227960000000001</v>
      </c>
      <c r="K11" s="31">
        <v>-0.17785501999999995</v>
      </c>
      <c r="N11" s="34"/>
    </row>
    <row r="12" spans="3:14" ht="20.100000000000001" customHeight="1">
      <c r="C12" s="22" t="s">
        <v>13</v>
      </c>
      <c r="D12" s="31">
        <v>-0.66250259</v>
      </c>
      <c r="E12" s="31">
        <v>-1.0258176799999994</v>
      </c>
      <c r="F12" s="31">
        <v>-2.6984481200000001</v>
      </c>
      <c r="G12" s="31">
        <v>-5.3780811100000001</v>
      </c>
      <c r="H12" s="31">
        <v>-7.9600590100000037</v>
      </c>
      <c r="I12" s="31">
        <v>-9.4286695999999992</v>
      </c>
      <c r="J12" s="31">
        <v>-10.705865230000001</v>
      </c>
      <c r="K12" s="31">
        <v>-13.34757973</v>
      </c>
      <c r="N12" s="34"/>
    </row>
    <row r="13" spans="3:14" ht="20.100000000000001" customHeight="1">
      <c r="C13" s="22" t="s">
        <v>19</v>
      </c>
      <c r="D13" s="31">
        <v>0.19654831999999983</v>
      </c>
      <c r="E13" s="31">
        <v>0.61246116549340557</v>
      </c>
      <c r="F13" s="31">
        <v>0.83101839000000022</v>
      </c>
      <c r="G13" s="31">
        <v>2.1503087399999994</v>
      </c>
      <c r="H13" s="31">
        <v>3.0123841818697246</v>
      </c>
      <c r="I13" s="31">
        <v>3.008110106376515</v>
      </c>
      <c r="J13" s="31">
        <v>1.9124900185764502</v>
      </c>
      <c r="K13" s="31">
        <v>3.0140789814235505</v>
      </c>
      <c r="N13" s="34"/>
    </row>
    <row r="14" spans="3:14" ht="20.100000000000001" customHeight="1">
      <c r="C14" s="22" t="s">
        <v>20</v>
      </c>
      <c r="D14" s="31">
        <v>0</v>
      </c>
      <c r="E14" s="31">
        <v>-0.27575342999999997</v>
      </c>
      <c r="F14" s="31">
        <v>-0.36616438000000001</v>
      </c>
      <c r="G14" s="31">
        <v>0</v>
      </c>
      <c r="H14" s="31">
        <v>0</v>
      </c>
      <c r="I14" s="31">
        <v>0</v>
      </c>
      <c r="J14" s="31">
        <v>0</v>
      </c>
      <c r="K14" s="31">
        <v>0</v>
      </c>
      <c r="N14" s="34"/>
    </row>
    <row r="15" spans="3:14" s="30" customFormat="1" ht="20.100000000000001" customHeight="1">
      <c r="C15" s="18" t="s">
        <v>21</v>
      </c>
      <c r="D15" s="32">
        <v>13.789178929999991</v>
      </c>
      <c r="E15" s="32">
        <v>21.387481041469179</v>
      </c>
      <c r="F15" s="32">
        <v>27.272901829999999</v>
      </c>
      <c r="G15" s="32">
        <v>33.423869299999993</v>
      </c>
      <c r="H15" s="32">
        <v>38.256055596271601</v>
      </c>
      <c r="I15" s="32">
        <v>43.259600828107274</v>
      </c>
      <c r="J15" s="32">
        <v>44.473866620603594</v>
      </c>
      <c r="K15" s="32">
        <v>47.011118699199351</v>
      </c>
      <c r="L15" s="111"/>
      <c r="M15" s="1"/>
      <c r="N15" s="34"/>
    </row>
    <row r="16" spans="3:14" ht="20.100000000000001" customHeight="1">
      <c r="C16" s="24"/>
      <c r="D16" s="197"/>
      <c r="E16" s="197"/>
      <c r="F16" s="197"/>
      <c r="G16" s="197"/>
      <c r="H16" s="197"/>
      <c r="I16" s="197"/>
      <c r="J16" s="197"/>
      <c r="K16" s="197"/>
      <c r="M16" s="30"/>
      <c r="N16" s="176"/>
    </row>
    <row r="17" spans="3:14" ht="20.100000000000001" customHeight="1">
      <c r="C17" s="22"/>
      <c r="D17" s="34"/>
      <c r="E17" s="34"/>
      <c r="F17" s="34"/>
      <c r="G17" s="34"/>
      <c r="H17" s="34"/>
      <c r="J17" s="34"/>
      <c r="K17" s="34"/>
    </row>
    <row r="18" spans="3:14" ht="20.100000000000001" customHeight="1">
      <c r="C18" s="22"/>
    </row>
    <row r="19" spans="3:14" ht="20.100000000000001" customHeight="1">
      <c r="C19" s="30" t="s">
        <v>26</v>
      </c>
      <c r="D19" s="35"/>
      <c r="E19" s="35"/>
      <c r="F19" s="35"/>
      <c r="G19" s="35"/>
      <c r="H19" s="35"/>
      <c r="I19" s="35"/>
      <c r="J19" s="35"/>
      <c r="K19" s="35"/>
    </row>
    <row r="20" spans="3:14" ht="20.100000000000001" customHeight="1">
      <c r="C20" s="22" t="s">
        <v>17</v>
      </c>
      <c r="D20" s="31">
        <v>2.4811343028099575</v>
      </c>
      <c r="E20" s="31">
        <v>1.9218972254809461</v>
      </c>
      <c r="F20" s="31">
        <v>1.3940741532418492</v>
      </c>
      <c r="G20" s="31">
        <v>1.6185324884666192</v>
      </c>
      <c r="H20" s="31">
        <v>1.9223099486889321</v>
      </c>
      <c r="I20" s="31">
        <v>1.9629948826823629</v>
      </c>
      <c r="J20" s="31">
        <v>2.2055827929917946</v>
      </c>
      <c r="K20" s="31">
        <v>1.8276071276226975</v>
      </c>
      <c r="L20" s="153"/>
      <c r="N20" s="34"/>
    </row>
    <row r="21" spans="3:14" ht="20.100000000000001" customHeight="1">
      <c r="C21" s="22" t="s">
        <v>27</v>
      </c>
      <c r="D21" s="31">
        <v>1.7149361300000008</v>
      </c>
      <c r="E21" s="31">
        <v>2.1979737699999999</v>
      </c>
      <c r="F21" s="31">
        <v>2.3035007600000004</v>
      </c>
      <c r="G21" s="31">
        <v>2.380081989999999</v>
      </c>
      <c r="H21" s="31">
        <v>2.9617728900000007</v>
      </c>
      <c r="I21" s="31">
        <v>3.0246838600000014</v>
      </c>
      <c r="J21" s="31">
        <v>3.2207147500000004</v>
      </c>
      <c r="K21" s="31">
        <v>3.0342716300000006</v>
      </c>
      <c r="L21" s="153"/>
      <c r="N21" s="34"/>
    </row>
    <row r="22" spans="3:14" ht="20.100000000000001" customHeight="1">
      <c r="C22" s="22" t="s">
        <v>28</v>
      </c>
      <c r="D22" s="31">
        <v>1.0552720386125647</v>
      </c>
      <c r="E22" s="31">
        <v>1.3674078415073931</v>
      </c>
      <c r="F22" s="31">
        <v>1.7049222966082451</v>
      </c>
      <c r="G22" s="31">
        <v>1.7884387984805115</v>
      </c>
      <c r="H22" s="31">
        <v>1.6712828627035607</v>
      </c>
      <c r="I22" s="31">
        <v>2.0192035243590869</v>
      </c>
      <c r="J22" s="31">
        <v>2.2091190441887782</v>
      </c>
      <c r="K22" s="31">
        <v>2.0524309289393594</v>
      </c>
      <c r="L22" s="153"/>
      <c r="N22" s="34"/>
    </row>
    <row r="23" spans="3:14" ht="20.100000000000001" customHeight="1">
      <c r="C23" s="22" t="s">
        <v>29</v>
      </c>
      <c r="D23" s="31">
        <v>0.56121363999999985</v>
      </c>
      <c r="E23" s="31">
        <v>0.23893280023616237</v>
      </c>
      <c r="F23" s="31">
        <v>0.582110400000029</v>
      </c>
      <c r="G23" s="31">
        <v>0.66474927599997091</v>
      </c>
      <c r="H23" s="31">
        <v>0.60162418000000017</v>
      </c>
      <c r="I23" s="31">
        <v>0.8119817134755194</v>
      </c>
      <c r="J23" s="31">
        <v>0.88664969000000005</v>
      </c>
      <c r="K23" s="31">
        <v>0.89730760284</v>
      </c>
      <c r="L23" s="107"/>
      <c r="N23" s="252"/>
    </row>
    <row r="24" spans="3:14" ht="20.100000000000001" customHeight="1">
      <c r="C24" s="22" t="s">
        <v>12</v>
      </c>
      <c r="D24" s="31">
        <v>0.70422137131628926</v>
      </c>
      <c r="E24" s="31">
        <v>0.9789683137506735</v>
      </c>
      <c r="F24" s="31">
        <v>0.80927808014987512</v>
      </c>
      <c r="G24" s="31">
        <v>1.0800576102267758</v>
      </c>
      <c r="H24" s="31">
        <v>1.0610048330031123</v>
      </c>
      <c r="I24" s="31">
        <v>1.7561650032663216</v>
      </c>
      <c r="J24" s="31">
        <v>1.2916070957584251</v>
      </c>
      <c r="K24" s="31">
        <v>1.4942120172713276</v>
      </c>
      <c r="L24" s="153"/>
      <c r="N24" s="34"/>
    </row>
    <row r="25" spans="3:14">
      <c r="C25" s="18" t="s">
        <v>282</v>
      </c>
      <c r="D25" s="32">
        <v>6.5167774827388127</v>
      </c>
      <c r="E25" s="32">
        <v>6.7051799509751753</v>
      </c>
      <c r="F25" s="32">
        <v>6.7938856899999989</v>
      </c>
      <c r="G25" s="32">
        <v>7.5318601631738762</v>
      </c>
      <c r="H25" s="32">
        <v>8.2179947143956049</v>
      </c>
      <c r="I25" s="32">
        <v>9.5750289837832927</v>
      </c>
      <c r="J25" s="32">
        <v>9.8136733729390002</v>
      </c>
      <c r="K25" s="32">
        <v>9.3058293066733846</v>
      </c>
      <c r="N25" s="34"/>
    </row>
    <row r="26" spans="3:14">
      <c r="C26" s="24"/>
      <c r="D26" s="282"/>
      <c r="E26" s="282"/>
      <c r="F26" s="282"/>
      <c r="G26" s="282"/>
      <c r="H26" s="282"/>
      <c r="I26" s="282"/>
      <c r="J26" s="197"/>
      <c r="K26" s="197"/>
    </row>
    <row r="28" spans="3:14">
      <c r="N28" s="34"/>
    </row>
    <row r="29" spans="3:14">
      <c r="N29" s="34"/>
    </row>
    <row r="30" spans="3:14">
      <c r="E30" s="35"/>
      <c r="N30" s="34"/>
    </row>
    <row r="31" spans="3:14">
      <c r="E31" s="35"/>
      <c r="I31" s="34"/>
      <c r="J31" s="34"/>
      <c r="K31" s="34"/>
      <c r="L31" s="153"/>
      <c r="N31" s="34"/>
    </row>
    <row r="32" spans="3:14">
      <c r="E32" s="35"/>
      <c r="I32" s="34"/>
      <c r="J32" s="34"/>
      <c r="K32" s="34"/>
      <c r="L32" s="153"/>
      <c r="N32" s="34"/>
    </row>
    <row r="33" spans="3:14">
      <c r="E33" s="35"/>
      <c r="I33" s="34"/>
      <c r="J33" s="34"/>
      <c r="K33" s="34"/>
      <c r="L33" s="153"/>
      <c r="N33" s="34"/>
    </row>
    <row r="34" spans="3:14">
      <c r="E34" s="35"/>
      <c r="I34" s="34"/>
      <c r="J34" s="34"/>
      <c r="K34" s="34"/>
      <c r="L34" s="153"/>
    </row>
    <row r="35" spans="3:14">
      <c r="E35" s="35"/>
      <c r="I35" s="34"/>
      <c r="J35" s="34"/>
      <c r="K35" s="34"/>
      <c r="L35" s="153"/>
    </row>
    <row r="36" spans="3:14">
      <c r="I36" s="34"/>
      <c r="J36" s="34"/>
      <c r="K36" s="34"/>
    </row>
    <row r="37" spans="3:14">
      <c r="K37" s="34"/>
    </row>
    <row r="40" spans="3:14">
      <c r="C40" s="257"/>
      <c r="D40" s="258"/>
      <c r="E40" s="258"/>
      <c r="F40" s="258"/>
      <c r="G40" s="258"/>
      <c r="H40" s="258"/>
      <c r="I40" s="258"/>
      <c r="J40" s="258"/>
      <c r="K40" s="258"/>
    </row>
    <row r="41" spans="3:14">
      <c r="C41" s="259"/>
      <c r="D41" s="260"/>
      <c r="E41" s="260"/>
      <c r="F41" s="260"/>
      <c r="G41" s="260"/>
      <c r="H41" s="260"/>
      <c r="I41" s="260"/>
      <c r="J41" s="260"/>
      <c r="K41" s="260"/>
    </row>
    <row r="42" spans="3:14">
      <c r="C42" s="259"/>
      <c r="D42" s="260"/>
      <c r="E42" s="260"/>
      <c r="F42" s="260"/>
      <c r="G42" s="260"/>
      <c r="H42" s="260"/>
      <c r="I42" s="260"/>
      <c r="J42" s="260"/>
      <c r="K42" s="260"/>
    </row>
    <row r="43" spans="3:14">
      <c r="D43" s="252"/>
      <c r="E43" s="252"/>
      <c r="F43" s="252"/>
      <c r="G43" s="252"/>
      <c r="H43" s="252"/>
      <c r="I43" s="252"/>
      <c r="J43" s="252"/>
      <c r="K43" s="252"/>
    </row>
    <row r="45" spans="3:14">
      <c r="C45" s="259"/>
      <c r="D45" s="260"/>
      <c r="E45" s="260"/>
      <c r="F45" s="260"/>
      <c r="G45" s="260"/>
      <c r="H45" s="260"/>
      <c r="I45" s="260"/>
      <c r="J45" s="260"/>
      <c r="K45" s="260"/>
    </row>
    <row r="46" spans="3:14">
      <c r="C46" s="259"/>
      <c r="D46" s="260"/>
      <c r="E46" s="260"/>
      <c r="F46" s="260"/>
      <c r="G46" s="260"/>
      <c r="H46" s="260"/>
      <c r="I46" s="260"/>
      <c r="J46" s="260"/>
      <c r="K46" s="260"/>
    </row>
    <row r="47" spans="3:14">
      <c r="C47" s="261"/>
      <c r="D47" s="262"/>
      <c r="E47" s="262"/>
      <c r="F47" s="262"/>
      <c r="G47" s="262"/>
      <c r="H47" s="262"/>
      <c r="I47" s="262"/>
      <c r="J47" s="262"/>
      <c r="K47" s="262"/>
    </row>
    <row r="51" spans="9:11">
      <c r="I51" s="252"/>
      <c r="J51" s="252"/>
      <c r="K51" s="252"/>
    </row>
    <row r="52" spans="9:11">
      <c r="I52" s="252"/>
      <c r="J52" s="252"/>
      <c r="K52" s="252"/>
    </row>
    <row r="53" spans="9:11">
      <c r="I53" s="252"/>
      <c r="J53" s="252"/>
      <c r="K53" s="252"/>
    </row>
    <row r="57" spans="9:11">
      <c r="I57" s="100"/>
      <c r="J57" s="100"/>
      <c r="K57" s="100"/>
    </row>
    <row r="58" spans="9:11">
      <c r="I58" s="100"/>
      <c r="J58" s="100"/>
      <c r="K58" s="100"/>
    </row>
    <row r="59" spans="9:11">
      <c r="I59" s="100"/>
      <c r="J59" s="100"/>
      <c r="K59" s="100"/>
    </row>
    <row r="60" spans="9:11">
      <c r="I60" s="100"/>
      <c r="J60" s="100"/>
      <c r="K60" s="100"/>
    </row>
  </sheetData>
  <hyperlinks>
    <hyperlink ref="M6" location="Cover!A1" display="cover" xr:uid="{A90F2D66-7894-4F57-B570-6EADCE7D5FC6}"/>
  </hyperlinks>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C41F-CB98-4343-A545-2CE72FF6C26C}">
  <sheetPr>
    <tabColor theme="5"/>
  </sheetPr>
  <dimension ref="C1:AO82"/>
  <sheetViews>
    <sheetView zoomScale="85" zoomScaleNormal="85" workbookViewId="0">
      <pane ySplit="7" topLeftCell="A8" activePane="bottomLeft" state="frozen"/>
      <selection pane="bottomLeft" activeCell="M8" sqref="M8"/>
    </sheetView>
  </sheetViews>
  <sheetFormatPr defaultColWidth="9.109375" defaultRowHeight="14.4"/>
  <cols>
    <col min="1" max="1" width="5.44140625" style="1" customWidth="1"/>
    <col min="2" max="2" width="4.6640625" style="1" customWidth="1"/>
    <col min="3" max="3" width="35.6640625" style="1" customWidth="1"/>
    <col min="4" max="7" width="12.33203125" style="36" customWidth="1"/>
    <col min="8" max="8" width="12.6640625" style="36" bestFit="1" customWidth="1"/>
    <col min="9" max="10" width="12.6640625" style="36" customWidth="1"/>
    <col min="11" max="11" width="11" style="36" customWidth="1"/>
    <col min="12" max="12" width="11" style="1" bestFit="1" customWidth="1"/>
    <col min="13" max="13" width="9.109375" style="1"/>
    <col min="14" max="14" width="9.88671875" style="1" bestFit="1" customWidth="1"/>
    <col min="15" max="15" width="21.5546875" style="1" bestFit="1" customWidth="1"/>
    <col min="16" max="16384" width="9.109375" style="1"/>
  </cols>
  <sheetData>
    <row r="1" spans="3:18" ht="18.75" customHeight="1">
      <c r="C1" s="28"/>
      <c r="D1" s="156"/>
      <c r="E1" s="156"/>
      <c r="F1" s="156"/>
      <c r="G1" s="156"/>
      <c r="H1" s="156"/>
      <c r="I1" s="156"/>
      <c r="J1" s="156"/>
      <c r="K1" s="156"/>
    </row>
    <row r="2" spans="3:18" ht="15.75" customHeight="1">
      <c r="C2" s="28"/>
      <c r="D2" s="156"/>
      <c r="E2" s="156"/>
      <c r="F2" s="156"/>
      <c r="G2" s="156"/>
      <c r="H2" s="156"/>
      <c r="I2" s="156"/>
      <c r="J2" s="156"/>
      <c r="K2" s="156"/>
    </row>
    <row r="3" spans="3:18">
      <c r="C3" s="28"/>
      <c r="D3" s="156"/>
      <c r="E3" s="157"/>
      <c r="F3" s="157"/>
      <c r="G3" s="157"/>
      <c r="H3" s="157"/>
      <c r="I3" s="157"/>
      <c r="J3" s="157"/>
      <c r="K3" s="157"/>
      <c r="O3" s="183"/>
    </row>
    <row r="4" spans="3:18" ht="23.25" customHeight="1">
      <c r="C4" s="10"/>
      <c r="D4" s="37"/>
      <c r="E4" s="37"/>
      <c r="F4" s="37"/>
      <c r="G4" s="37"/>
      <c r="H4" s="37"/>
      <c r="I4" s="37"/>
      <c r="J4" s="37"/>
      <c r="K4" s="37"/>
      <c r="O4" s="35"/>
    </row>
    <row r="5" spans="3:18" ht="23.25" customHeight="1">
      <c r="C5" s="10" t="s">
        <v>17</v>
      </c>
      <c r="D5" s="37"/>
      <c r="E5" s="37"/>
      <c r="F5" s="37"/>
      <c r="G5" s="37"/>
      <c r="H5" s="37"/>
      <c r="I5" s="37"/>
      <c r="J5" s="37"/>
      <c r="K5" s="37"/>
      <c r="M5" s="70"/>
      <c r="O5" s="35"/>
    </row>
    <row r="6" spans="3:18" ht="23.25" customHeight="1">
      <c r="C6" s="38"/>
      <c r="D6" s="39"/>
      <c r="E6" s="39"/>
      <c r="F6" s="39"/>
      <c r="G6" s="39"/>
      <c r="H6" s="37"/>
      <c r="I6" s="37"/>
      <c r="J6" s="37"/>
      <c r="K6" s="37"/>
      <c r="M6" s="304" t="s">
        <v>96</v>
      </c>
      <c r="O6" s="35"/>
    </row>
    <row r="7" spans="3:18">
      <c r="C7" s="3" t="s">
        <v>9</v>
      </c>
      <c r="D7" s="4" t="s">
        <v>5</v>
      </c>
      <c r="E7" s="4" t="s">
        <v>6</v>
      </c>
      <c r="F7" s="4" t="s">
        <v>2</v>
      </c>
      <c r="G7" s="4" t="s">
        <v>7</v>
      </c>
      <c r="H7" s="4" t="s">
        <v>8</v>
      </c>
      <c r="I7" s="4" t="s">
        <v>98</v>
      </c>
      <c r="J7" s="4" t="s">
        <v>199</v>
      </c>
      <c r="K7" s="4" t="s">
        <v>207</v>
      </c>
      <c r="O7" s="183"/>
    </row>
    <row r="8" spans="3:18" ht="9.75" customHeight="1">
      <c r="C8" s="8"/>
      <c r="D8" s="40"/>
      <c r="E8" s="40"/>
      <c r="F8" s="40"/>
      <c r="G8" s="40"/>
      <c r="H8" s="40"/>
      <c r="I8" s="40"/>
      <c r="J8" s="40"/>
      <c r="K8" s="40"/>
    </row>
    <row r="9" spans="3:18" ht="9.75" customHeight="1">
      <c r="C9" s="22"/>
      <c r="D9" s="23"/>
      <c r="E9" s="16"/>
      <c r="F9" s="16"/>
      <c r="G9" s="16"/>
      <c r="H9" s="16"/>
      <c r="I9" s="16"/>
      <c r="J9" s="16"/>
      <c r="K9" s="16"/>
    </row>
    <row r="10" spans="3:18" ht="20.100000000000001" customHeight="1">
      <c r="C10" s="18" t="s">
        <v>30</v>
      </c>
      <c r="D10" s="41">
        <v>1409.8379399720327</v>
      </c>
      <c r="E10" s="42">
        <v>1693.311828128514</v>
      </c>
      <c r="F10" s="42">
        <v>1872.4236680785643</v>
      </c>
      <c r="G10" s="42">
        <v>2044.4399539806905</v>
      </c>
      <c r="H10" s="72">
        <v>2235.7170894171336</v>
      </c>
      <c r="I10" s="72">
        <v>2458.0230511255054</v>
      </c>
      <c r="J10" s="72">
        <v>2793.0969606793333</v>
      </c>
      <c r="K10" s="72">
        <v>3061.7984174405055</v>
      </c>
      <c r="L10" s="153"/>
      <c r="M10" s="183"/>
      <c r="N10" s="183"/>
      <c r="O10" s="183"/>
      <c r="P10" s="183"/>
      <c r="Q10" s="183"/>
      <c r="R10" s="183"/>
    </row>
    <row r="11" spans="3:18" ht="20.100000000000001" customHeight="1">
      <c r="C11" s="22" t="s">
        <v>22</v>
      </c>
      <c r="D11" s="16">
        <v>635.21005522696919</v>
      </c>
      <c r="E11" s="16">
        <v>766.89390379619499</v>
      </c>
      <c r="F11" s="16">
        <v>830.67841056983298</v>
      </c>
      <c r="G11" s="16">
        <v>894.94088848531794</v>
      </c>
      <c r="H11" s="16">
        <v>1012.3586762903195</v>
      </c>
      <c r="I11" s="16">
        <v>1054.4034073271512</v>
      </c>
      <c r="J11" s="16">
        <v>1265.0937152826657</v>
      </c>
      <c r="K11" s="16">
        <v>1412.4562752015074</v>
      </c>
      <c r="L11" s="35"/>
      <c r="M11" s="35"/>
      <c r="N11" s="35"/>
      <c r="O11" s="35"/>
      <c r="P11" s="35"/>
      <c r="Q11" s="35"/>
      <c r="R11" s="35"/>
    </row>
    <row r="12" spans="3:18" ht="20.100000000000001" customHeight="1">
      <c r="C12" s="22" t="s">
        <v>23</v>
      </c>
      <c r="D12" s="16">
        <v>421.4378039436445</v>
      </c>
      <c r="E12" s="16">
        <v>495.7766242538064</v>
      </c>
      <c r="F12" s="16">
        <v>570.77972126918542</v>
      </c>
      <c r="G12" s="16">
        <v>603.98223912782362</v>
      </c>
      <c r="H12" s="16">
        <v>653.24695422065975</v>
      </c>
      <c r="I12" s="16">
        <v>736.49952325461288</v>
      </c>
      <c r="J12" s="16">
        <v>827.26358679849977</v>
      </c>
      <c r="K12" s="16">
        <v>890.38131265199979</v>
      </c>
      <c r="L12" s="35"/>
      <c r="M12" s="35"/>
      <c r="N12" s="35"/>
      <c r="O12" s="35"/>
      <c r="P12" s="35"/>
      <c r="Q12" s="35"/>
      <c r="R12" s="35"/>
    </row>
    <row r="13" spans="3:18" ht="20.100000000000001" customHeight="1">
      <c r="C13" s="22" t="s">
        <v>193</v>
      </c>
      <c r="D13" s="16">
        <v>286.71438166938515</v>
      </c>
      <c r="E13" s="16">
        <v>345.91241231999794</v>
      </c>
      <c r="F13" s="16">
        <v>381.80286809098021</v>
      </c>
      <c r="G13" s="16">
        <v>436.58230474685945</v>
      </c>
      <c r="H13" s="16">
        <v>448.93912631901861</v>
      </c>
      <c r="I13" s="16">
        <v>536.22057604991301</v>
      </c>
      <c r="J13" s="16">
        <v>559.03681204785505</v>
      </c>
      <c r="K13" s="16">
        <v>603.39722429699873</v>
      </c>
      <c r="L13" s="35"/>
      <c r="M13" s="35"/>
    </row>
    <row r="14" spans="3:18" ht="20.100000000000001" customHeight="1">
      <c r="C14" s="22" t="s">
        <v>24</v>
      </c>
      <c r="D14" s="16">
        <v>47.638482055379384</v>
      </c>
      <c r="E14" s="16">
        <v>59.311001956198112</v>
      </c>
      <c r="F14" s="16">
        <v>66.147483340306806</v>
      </c>
      <c r="G14" s="16">
        <v>79.370351294142992</v>
      </c>
      <c r="H14" s="16">
        <v>86.87901227611151</v>
      </c>
      <c r="I14" s="16">
        <v>98.198219040386192</v>
      </c>
      <c r="J14" s="16">
        <v>103.69810244031261</v>
      </c>
      <c r="K14" s="16">
        <v>114.05965673</v>
      </c>
      <c r="L14" s="35"/>
    </row>
    <row r="15" spans="3:18" ht="20.100000000000001" customHeight="1">
      <c r="C15" s="22" t="s">
        <v>25</v>
      </c>
      <c r="D15" s="16">
        <v>4.5136466833412809</v>
      </c>
      <c r="E15" s="16">
        <v>10.400241689947734</v>
      </c>
      <c r="F15" s="16">
        <v>14.079178121213253</v>
      </c>
      <c r="G15" s="16">
        <v>10.855905694603234</v>
      </c>
      <c r="H15" s="16">
        <v>11.369796124024091</v>
      </c>
      <c r="I15" s="16">
        <v>8.4741828534426222</v>
      </c>
      <c r="J15" s="16">
        <v>11.585994520000002</v>
      </c>
      <c r="K15" s="16">
        <v>10.23978616</v>
      </c>
      <c r="L15" s="35"/>
      <c r="N15" s="108"/>
    </row>
    <row r="16" spans="3:18" ht="20.100000000000001" customHeight="1">
      <c r="C16" s="22" t="s">
        <v>12</v>
      </c>
      <c r="D16" s="16">
        <v>14.323570393313325</v>
      </c>
      <c r="E16" s="16">
        <v>15.017644112368691</v>
      </c>
      <c r="F16" s="16">
        <v>8.9360066870458965</v>
      </c>
      <c r="G16" s="16">
        <v>18.708264631943155</v>
      </c>
      <c r="H16" s="16">
        <v>22.923524187000094</v>
      </c>
      <c r="I16" s="16">
        <v>24.227142599999993</v>
      </c>
      <c r="J16" s="16">
        <v>26.418749590000012</v>
      </c>
      <c r="K16" s="16">
        <v>31.264162399999996</v>
      </c>
      <c r="L16" s="35"/>
      <c r="N16" s="35"/>
    </row>
    <row r="17" spans="3:41" ht="20.100000000000001" customHeight="1">
      <c r="C17" s="22"/>
      <c r="D17" s="16"/>
      <c r="E17" s="16"/>
      <c r="F17" s="16"/>
      <c r="G17" s="16"/>
      <c r="H17" s="16"/>
      <c r="I17" s="16"/>
      <c r="J17" s="16"/>
      <c r="K17" s="16"/>
      <c r="N17" s="35"/>
    </row>
    <row r="18" spans="3:41" ht="20.100000000000001" customHeight="1">
      <c r="C18" s="22"/>
      <c r="D18" s="23"/>
      <c r="E18" s="16"/>
      <c r="F18" s="16"/>
      <c r="G18" s="16"/>
      <c r="H18" s="16"/>
      <c r="I18" s="16"/>
      <c r="J18" s="16"/>
      <c r="K18" s="16"/>
      <c r="N18" s="35"/>
    </row>
    <row r="19" spans="3:41" ht="20.100000000000001" customHeight="1">
      <c r="C19" s="18" t="s">
        <v>196</v>
      </c>
      <c r="D19" s="19">
        <v>1343.3019999999999</v>
      </c>
      <c r="E19" s="43">
        <v>1608.5829999999999</v>
      </c>
      <c r="F19" s="43">
        <v>1783.261</v>
      </c>
      <c r="G19" s="43">
        <v>1935.4430000000002</v>
      </c>
      <c r="H19" s="43">
        <v>2114.4879999999998</v>
      </c>
      <c r="I19" s="43">
        <v>2327.1235066316776</v>
      </c>
      <c r="J19" s="43">
        <v>2651.3941141290229</v>
      </c>
      <c r="K19" s="43">
        <v>2906.2348110639996</v>
      </c>
      <c r="N19" s="108"/>
    </row>
    <row r="20" spans="3:41" ht="20.100000000000001" customHeight="1">
      <c r="C20" s="22" t="s">
        <v>31</v>
      </c>
      <c r="D20" s="16">
        <v>429.63445723996966</v>
      </c>
      <c r="E20" s="16">
        <v>472.79032242919499</v>
      </c>
      <c r="F20" s="16">
        <v>532.61040505283381</v>
      </c>
      <c r="G20" s="16">
        <v>560.66847349831733</v>
      </c>
      <c r="H20" s="73">
        <v>638.72506483331972</v>
      </c>
      <c r="I20" s="73">
        <v>629.14755209015118</v>
      </c>
      <c r="J20" s="73">
        <v>678.00079689908898</v>
      </c>
      <c r="K20" s="73">
        <v>738.44487491000064</v>
      </c>
    </row>
    <row r="21" spans="3:41" ht="20.100000000000001" customHeight="1">
      <c r="C21" s="22" t="s">
        <v>32</v>
      </c>
      <c r="D21" s="16">
        <v>205.51535714699995</v>
      </c>
      <c r="E21" s="16">
        <v>294.10364099700001</v>
      </c>
      <c r="F21" s="16">
        <v>298.06800558699985</v>
      </c>
      <c r="G21" s="16">
        <v>334.20998262699999</v>
      </c>
      <c r="H21" s="73">
        <v>373.57685462699988</v>
      </c>
      <c r="I21" s="73">
        <v>425.25585523699976</v>
      </c>
      <c r="J21" s="73">
        <v>587.09291838357785</v>
      </c>
      <c r="K21" s="73">
        <v>674.01139920499975</v>
      </c>
      <c r="M21" s="162"/>
      <c r="N21" s="162"/>
      <c r="O21" s="162"/>
    </row>
    <row r="22" spans="3:41" ht="20.100000000000001" customHeight="1">
      <c r="C22" s="22" t="s">
        <v>33</v>
      </c>
      <c r="D22" s="16">
        <v>254.69497998929089</v>
      </c>
      <c r="E22" s="16">
        <v>289.25205167130508</v>
      </c>
      <c r="F22" s="16">
        <v>325.61780421936191</v>
      </c>
      <c r="G22" s="16">
        <v>354.09607317174846</v>
      </c>
      <c r="H22" s="73">
        <v>396.31244896366036</v>
      </c>
      <c r="I22" s="73">
        <v>450.26553830261315</v>
      </c>
      <c r="J22" s="73">
        <v>499.9650838899999</v>
      </c>
      <c r="K22" s="73">
        <v>531.39186352000013</v>
      </c>
      <c r="N22" s="35"/>
    </row>
    <row r="23" spans="3:41" ht="20.100000000000001" customHeight="1">
      <c r="C23" s="22" t="s">
        <v>34</v>
      </c>
      <c r="D23" s="16">
        <v>166.74282395435387</v>
      </c>
      <c r="E23" s="16">
        <v>206.52457258250095</v>
      </c>
      <c r="F23" s="16">
        <v>245.16191704982378</v>
      </c>
      <c r="G23" s="16">
        <v>249.88616595607493</v>
      </c>
      <c r="H23" s="73">
        <v>256.93450525699996</v>
      </c>
      <c r="I23" s="73">
        <v>286.2339849519999</v>
      </c>
      <c r="J23" s="73">
        <v>327.29850290850032</v>
      </c>
      <c r="K23" s="73">
        <v>358.98944913199966</v>
      </c>
      <c r="M23" s="162"/>
      <c r="N23" s="153"/>
      <c r="O23" s="162"/>
    </row>
    <row r="24" spans="3:41" ht="20.100000000000001" customHeight="1">
      <c r="C24" s="22" t="s">
        <v>194</v>
      </c>
      <c r="D24" s="16">
        <v>193.76373587038523</v>
      </c>
      <c r="E24" s="16">
        <v>230.4767888069986</v>
      </c>
      <c r="F24" s="16">
        <v>250.82853143398034</v>
      </c>
      <c r="G24" s="16">
        <v>288.27614594185906</v>
      </c>
      <c r="H24" s="73">
        <v>295.55302410001946</v>
      </c>
      <c r="I24" s="73">
        <v>330.28406844691386</v>
      </c>
      <c r="J24" s="73">
        <v>339.75224417085548</v>
      </c>
      <c r="K24" s="73">
        <v>371.33917842999966</v>
      </c>
      <c r="N24" s="153"/>
    </row>
    <row r="25" spans="3:41" s="8" customFormat="1" ht="20.100000000000001" customHeight="1">
      <c r="C25" s="22" t="s">
        <v>195</v>
      </c>
      <c r="D25" s="16">
        <v>92.950645799000029</v>
      </c>
      <c r="E25" s="16">
        <v>115.43562351300021</v>
      </c>
      <c r="F25" s="16">
        <v>130.97433665700024</v>
      </c>
      <c r="G25" s="16">
        <v>148.30615880500017</v>
      </c>
      <c r="H25" s="73">
        <v>153.38610221900018</v>
      </c>
      <c r="I25" s="73">
        <v>205.936507603</v>
      </c>
      <c r="J25" s="73">
        <v>219.28456787700006</v>
      </c>
      <c r="K25" s="73">
        <v>232.05804586699981</v>
      </c>
      <c r="L25" s="1"/>
      <c r="M25" s="1"/>
      <c r="N25" s="153"/>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3:41" s="8" customFormat="1" ht="20.100000000000001" customHeight="1">
      <c r="C26" s="22"/>
      <c r="D26" s="16"/>
      <c r="E26" s="16"/>
      <c r="F26" s="16"/>
      <c r="G26" s="16"/>
      <c r="H26" s="16"/>
      <c r="I26" s="16"/>
      <c r="J26" s="16"/>
      <c r="K26" s="16"/>
      <c r="L26" s="1"/>
      <c r="M26" s="1"/>
      <c r="N26" s="153"/>
      <c r="O26" s="153"/>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3:41" s="8" customFormat="1" ht="20.100000000000001" customHeight="1">
      <c r="C27" s="22"/>
      <c r="D27" s="23"/>
      <c r="E27" s="16"/>
      <c r="F27" s="16"/>
      <c r="G27" s="16"/>
      <c r="H27" s="16"/>
      <c r="I27" s="16"/>
      <c r="J27" s="16"/>
      <c r="K27" s="16"/>
      <c r="L27" s="1"/>
      <c r="M27" s="1"/>
      <c r="N27" s="1"/>
      <c r="O27" s="153"/>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3:41" s="8" customFormat="1" ht="20.100000000000001" customHeight="1">
      <c r="C28" s="18" t="s">
        <v>35</v>
      </c>
      <c r="D28" s="44">
        <v>4.1603789932788897E-2</v>
      </c>
      <c r="E28" s="44">
        <v>5.0818762120461901E-2</v>
      </c>
      <c r="F28" s="44">
        <v>5.96854810824499E-2</v>
      </c>
      <c r="G28" s="44">
        <v>6.6364222072589407E-2</v>
      </c>
      <c r="H28" s="74">
        <v>6.9294600649236496E-2</v>
      </c>
      <c r="I28" s="74">
        <v>7.0438365820793269E-2</v>
      </c>
      <c r="J28" s="74">
        <v>6.9967421952065137E-2</v>
      </c>
      <c r="K28" s="74">
        <v>6.8330745651221964E-2</v>
      </c>
      <c r="L28" s="1"/>
      <c r="M28" s="1"/>
      <c r="N28" s="1"/>
      <c r="O28" s="153"/>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3:41" s="8" customFormat="1" ht="20.100000000000001" customHeight="1">
      <c r="C29" s="22"/>
      <c r="D29" s="48"/>
      <c r="E29" s="48"/>
      <c r="F29" s="48"/>
      <c r="G29" s="48"/>
      <c r="H29" s="75"/>
      <c r="I29" s="75"/>
      <c r="J29" s="75"/>
      <c r="K29" s="75"/>
      <c r="L29" s="1"/>
      <c r="M29" s="1"/>
      <c r="N29" s="1"/>
      <c r="O29" s="153"/>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3:41" ht="20.100000000000001" customHeight="1">
      <c r="C30" s="22"/>
      <c r="D30" s="23"/>
      <c r="E30" s="9"/>
      <c r="F30" s="9"/>
      <c r="G30" s="9"/>
      <c r="H30" s="9"/>
      <c r="I30" s="9"/>
      <c r="J30" s="9"/>
      <c r="K30" s="9"/>
    </row>
    <row r="31" spans="3:41" ht="20.100000000000001" customHeight="1">
      <c r="C31" s="18" t="s">
        <v>36</v>
      </c>
      <c r="D31" s="19"/>
      <c r="E31" s="20"/>
      <c r="F31" s="20"/>
      <c r="G31" s="20"/>
      <c r="H31" s="20"/>
      <c r="I31" s="20"/>
      <c r="J31" s="20"/>
      <c r="K31" s="20"/>
    </row>
    <row r="32" spans="3:41" ht="20.100000000000001" customHeight="1">
      <c r="C32" s="22"/>
      <c r="D32" s="23"/>
      <c r="E32" s="9"/>
      <c r="F32" s="9"/>
      <c r="G32" s="9"/>
      <c r="H32" s="9"/>
      <c r="I32" s="9"/>
      <c r="J32" s="9"/>
      <c r="K32" s="9"/>
    </row>
    <row r="33" spans="3:15" ht="20.100000000000001" customHeight="1">
      <c r="C33" s="45" t="s">
        <v>37</v>
      </c>
      <c r="D33" s="47">
        <v>4.7214488355534299E-3</v>
      </c>
      <c r="E33" s="48">
        <v>6.8633593026012282E-3</v>
      </c>
      <c r="F33" s="48">
        <v>2.5727375760603772E-3</v>
      </c>
      <c r="G33" s="48">
        <v>4.5047585073542031E-3</v>
      </c>
      <c r="H33" s="75">
        <v>3.9385495196814189E-3</v>
      </c>
      <c r="I33" s="75">
        <v>3.4246523115434536E-3</v>
      </c>
      <c r="J33" s="75">
        <v>3.9434630394360078E-3</v>
      </c>
      <c r="K33" s="75">
        <v>6.8866263439180788E-3</v>
      </c>
      <c r="O33" s="178"/>
    </row>
    <row r="34" spans="3:15" ht="20.100000000000001" customHeight="1">
      <c r="C34" s="45" t="s">
        <v>38</v>
      </c>
      <c r="D34" s="47">
        <v>2.6244151863819167E-4</v>
      </c>
      <c r="E34" s="48">
        <v>5.1378606441410352E-4</v>
      </c>
      <c r="F34" s="48">
        <v>4.646384441897024E-4</v>
      </c>
      <c r="G34" s="48">
        <v>1.6216979097598453E-5</v>
      </c>
      <c r="H34" s="75">
        <v>4.4728378413062396E-5</v>
      </c>
      <c r="I34" s="75">
        <v>6.3370857701548311E-4</v>
      </c>
      <c r="J34" s="75">
        <v>6.0214996603302296E-4</v>
      </c>
      <c r="K34" s="75">
        <v>1.067946829814412E-3</v>
      </c>
      <c r="O34" s="178"/>
    </row>
    <row r="35" spans="3:15" ht="20.100000000000001" customHeight="1">
      <c r="C35" s="45" t="s">
        <v>39</v>
      </c>
      <c r="D35" s="47">
        <v>0.10335082082050542</v>
      </c>
      <c r="E35" s="48">
        <v>0.10021253293745068</v>
      </c>
      <c r="F35" s="48">
        <v>0.120332950635039</v>
      </c>
      <c r="G35" s="48">
        <v>0.12317239351509938</v>
      </c>
      <c r="H35" s="75">
        <v>0.12375011434405182</v>
      </c>
      <c r="I35" s="75">
        <v>0.11079914697077892</v>
      </c>
      <c r="J35" s="75">
        <v>0.10308162381034948</v>
      </c>
      <c r="K35" s="75">
        <v>0.112132119973438</v>
      </c>
      <c r="O35" s="179"/>
    </row>
    <row r="36" spans="3:15" ht="20.100000000000001" customHeight="1">
      <c r="C36" s="45" t="s">
        <v>40</v>
      </c>
      <c r="D36" s="47">
        <v>0.12003345945091887</v>
      </c>
      <c r="E36" s="48">
        <v>0.12630892981976144</v>
      </c>
      <c r="F36" s="48">
        <v>0.12204041930282523</v>
      </c>
      <c r="G36" s="48">
        <v>0.10908348542166128</v>
      </c>
      <c r="H36" s="75">
        <v>0.11502664984716693</v>
      </c>
      <c r="I36" s="75">
        <v>0.12831477402822808</v>
      </c>
      <c r="J36" s="75">
        <v>0.13417019952882836</v>
      </c>
      <c r="K36" s="75">
        <v>0.1404491001868349</v>
      </c>
      <c r="O36" s="179"/>
    </row>
    <row r="37" spans="3:15" ht="20.100000000000001" customHeight="1">
      <c r="C37" s="45" t="s">
        <v>41</v>
      </c>
      <c r="D37" s="47">
        <v>8.7873647663686497E-3</v>
      </c>
      <c r="E37" s="48">
        <v>7.9772129678071166E-3</v>
      </c>
      <c r="F37" s="48">
        <v>7.8125683537364245E-3</v>
      </c>
      <c r="G37" s="48">
        <v>1.1174570507847191E-2</v>
      </c>
      <c r="H37" s="75">
        <v>1.0127692846738928E-2</v>
      </c>
      <c r="I37" s="75">
        <v>3.4752483654269151E-3</v>
      </c>
      <c r="J37" s="75">
        <v>3.6904764407079287E-3</v>
      </c>
      <c r="K37" s="75">
        <v>2.6129658233939525E-3</v>
      </c>
      <c r="O37" s="179"/>
    </row>
    <row r="38" spans="3:15" ht="20.100000000000001" customHeight="1">
      <c r="C38" s="45" t="s">
        <v>42</v>
      </c>
      <c r="D38" s="47">
        <v>9.3910097264531298E-2</v>
      </c>
      <c r="E38" s="48">
        <v>9.0333543566194524E-2</v>
      </c>
      <c r="F38" s="48">
        <v>9.4896887030664234E-2</v>
      </c>
      <c r="G38" s="48">
        <v>9.1058827039069742E-2</v>
      </c>
      <c r="H38" s="75">
        <v>8.9637928104039422E-2</v>
      </c>
      <c r="I38" s="75">
        <v>9.6630067519413984E-2</v>
      </c>
      <c r="J38" s="75">
        <v>8.1921353404912994E-2</v>
      </c>
      <c r="K38" s="75">
        <v>8.1470990731635329E-2</v>
      </c>
      <c r="O38" s="179"/>
    </row>
    <row r="39" spans="3:15" ht="20.100000000000001" customHeight="1">
      <c r="C39" s="45" t="s">
        <v>43</v>
      </c>
      <c r="D39" s="47">
        <v>0.18934538711966792</v>
      </c>
      <c r="E39" s="48">
        <v>0.1690679489462798</v>
      </c>
      <c r="F39" s="48">
        <v>0.15442501657665825</v>
      </c>
      <c r="G39" s="48">
        <v>0.15213226119122802</v>
      </c>
      <c r="H39" s="75">
        <v>0.13557253726126009</v>
      </c>
      <c r="I39" s="75">
        <v>0.13748723345817282</v>
      </c>
      <c r="J39" s="75">
        <v>0.12937565720145833</v>
      </c>
      <c r="K39" s="75">
        <v>0.13089802224073679</v>
      </c>
      <c r="N39" s="178"/>
      <c r="O39" s="179"/>
    </row>
    <row r="40" spans="3:15" ht="20.100000000000001" customHeight="1">
      <c r="C40" s="45" t="s">
        <v>44</v>
      </c>
      <c r="D40" s="47">
        <v>2.3043538969198453E-2</v>
      </c>
      <c r="E40" s="48">
        <v>2.2345227128868918E-2</v>
      </c>
      <c r="F40" s="48">
        <v>1.840035758410458E-2</v>
      </c>
      <c r="G40" s="48">
        <v>1.6293312753729937E-2</v>
      </c>
      <c r="H40" s="75">
        <v>1.7624405733747135E-2</v>
      </c>
      <c r="I40" s="75">
        <v>1.954670799435549E-2</v>
      </c>
      <c r="J40" s="75">
        <v>3.1765667253606744E-2</v>
      </c>
      <c r="K40" s="75">
        <v>3.2928481050433486E-2</v>
      </c>
      <c r="N40" s="178"/>
      <c r="O40" s="179"/>
    </row>
    <row r="41" spans="3:15" ht="20.100000000000001" customHeight="1">
      <c r="C41" s="45" t="s">
        <v>45</v>
      </c>
      <c r="D41" s="47">
        <v>4.4561657314489807E-2</v>
      </c>
      <c r="E41" s="48">
        <v>4.4460503587814781E-2</v>
      </c>
      <c r="F41" s="48">
        <v>4.9627031774095602E-2</v>
      </c>
      <c r="G41" s="48">
        <v>6.5970593241625144E-2</v>
      </c>
      <c r="H41" s="75">
        <v>7.3185613411537828E-2</v>
      </c>
      <c r="I41" s="75">
        <v>7.9959082224795711E-2</v>
      </c>
      <c r="J41" s="75">
        <v>8.7984844816951402E-2</v>
      </c>
      <c r="K41" s="75">
        <v>8.7202368485543663E-2</v>
      </c>
      <c r="N41" s="178"/>
      <c r="O41" s="179"/>
    </row>
    <row r="42" spans="3:15" ht="20.100000000000001" customHeight="1">
      <c r="C42" s="45" t="s">
        <v>46</v>
      </c>
      <c r="D42" s="47">
        <v>2.2490601274802558E-2</v>
      </c>
      <c r="E42" s="48">
        <v>1.905966819204508E-2</v>
      </c>
      <c r="F42" s="48">
        <v>2.4215329811331242E-2</v>
      </c>
      <c r="G42" s="48">
        <v>2.6694797551814343E-2</v>
      </c>
      <c r="H42" s="75">
        <v>4.0832893395460292E-2</v>
      </c>
      <c r="I42" s="75">
        <v>3.511917966121994E-2</v>
      </c>
      <c r="J42" s="75">
        <v>3.8555270102087952E-2</v>
      </c>
      <c r="K42" s="75">
        <v>4.8941953781790913E-2</v>
      </c>
      <c r="N42" s="178"/>
      <c r="O42" s="179"/>
    </row>
    <row r="43" spans="3:15" ht="20.100000000000001" customHeight="1">
      <c r="C43" s="45" t="s">
        <v>47</v>
      </c>
      <c r="D43" s="47">
        <v>0.11193560236656032</v>
      </c>
      <c r="E43" s="48">
        <v>0.13491453214887442</v>
      </c>
      <c r="F43" s="48">
        <v>0.13218952571755332</v>
      </c>
      <c r="G43" s="48">
        <v>0.12947786967602956</v>
      </c>
      <c r="H43" s="75">
        <v>8.1300474718767946E-2</v>
      </c>
      <c r="I43" s="75">
        <v>8.5771850168637948E-2</v>
      </c>
      <c r="J43" s="75">
        <v>0.10289430236121933</v>
      </c>
      <c r="K43" s="75">
        <v>2.3455119049836125E-2</v>
      </c>
      <c r="N43" s="178"/>
      <c r="O43" s="179"/>
    </row>
    <row r="44" spans="3:15" ht="20.100000000000001" customHeight="1">
      <c r="C44" s="45" t="s">
        <v>48</v>
      </c>
      <c r="D44" s="47">
        <v>0.12656791214140528</v>
      </c>
      <c r="E44" s="48">
        <v>0.1220232442038892</v>
      </c>
      <c r="F44" s="48">
        <v>0.12479662353981916</v>
      </c>
      <c r="G44" s="48">
        <v>0.13145746148344922</v>
      </c>
      <c r="H44" s="75">
        <v>0.12110643693946078</v>
      </c>
      <c r="I44" s="75">
        <v>0.11716198226528636</v>
      </c>
      <c r="J44" s="75">
        <v>0.11174262049539688</v>
      </c>
      <c r="K44" s="75">
        <v>0.111087816264327</v>
      </c>
      <c r="N44" s="178"/>
    </row>
    <row r="45" spans="3:15" ht="20.100000000000001" customHeight="1">
      <c r="C45" s="45" t="s">
        <v>49</v>
      </c>
      <c r="D45" s="47">
        <v>2.4979682771694031E-2</v>
      </c>
      <c r="E45" s="48">
        <v>2.4077397532441803E-2</v>
      </c>
      <c r="F45" s="48">
        <v>2.6055300812511631E-2</v>
      </c>
      <c r="G45" s="48">
        <v>2.5226413349217661E-2</v>
      </c>
      <c r="H45" s="75">
        <v>2.3988476431686834E-2</v>
      </c>
      <c r="I45" s="75">
        <v>2.340293937074241E-2</v>
      </c>
      <c r="J45" s="75">
        <v>2.0881856032958935E-2</v>
      </c>
      <c r="K45" s="75">
        <v>2.4130863485939534E-2</v>
      </c>
      <c r="N45" s="178"/>
    </row>
    <row r="46" spans="3:15" ht="20.100000000000001" customHeight="1">
      <c r="C46" s="45" t="s">
        <v>50</v>
      </c>
      <c r="D46" s="47">
        <v>1.9933107475145321E-2</v>
      </c>
      <c r="E46" s="48">
        <v>1.93067159930943E-2</v>
      </c>
      <c r="F46" s="48">
        <v>1.8541766607496974E-2</v>
      </c>
      <c r="G46" s="48">
        <v>1.5213708302628517E-2</v>
      </c>
      <c r="H46" s="75">
        <v>1.4797628480374369E-2</v>
      </c>
      <c r="I46" s="75">
        <v>1.4781481719506407E-2</v>
      </c>
      <c r="J46" s="75">
        <v>1.6692678441302705E-2</v>
      </c>
      <c r="K46" s="75">
        <v>1.6028513853936367E-2</v>
      </c>
      <c r="N46" s="178"/>
    </row>
    <row r="47" spans="3:15" ht="20.100000000000001" customHeight="1">
      <c r="C47" s="45" t="s">
        <v>51</v>
      </c>
      <c r="D47" s="47">
        <v>0</v>
      </c>
      <c r="E47" s="48">
        <v>0</v>
      </c>
      <c r="F47" s="48">
        <v>0</v>
      </c>
      <c r="G47" s="48">
        <v>0</v>
      </c>
      <c r="H47" s="75">
        <v>0</v>
      </c>
      <c r="I47" s="75">
        <v>0</v>
      </c>
      <c r="J47" s="75">
        <v>0</v>
      </c>
      <c r="K47" s="75">
        <v>1.632978420797195E-4</v>
      </c>
      <c r="N47" s="178"/>
    </row>
    <row r="48" spans="3:15" ht="20.100000000000001" customHeight="1">
      <c r="C48" s="45" t="s">
        <v>52</v>
      </c>
      <c r="D48" s="47">
        <v>1.3509943490652436E-3</v>
      </c>
      <c r="E48" s="48">
        <v>1.3768820603347553E-3</v>
      </c>
      <c r="F48" s="48">
        <v>1.2361616612095411E-3</v>
      </c>
      <c r="G48" s="48">
        <v>1.7338932730253977E-3</v>
      </c>
      <c r="H48" s="75">
        <v>1.6304287389116137E-3</v>
      </c>
      <c r="I48" s="75">
        <v>1.4729454105114996E-3</v>
      </c>
      <c r="J48" s="75">
        <v>1.2723523171697013E-3</v>
      </c>
      <c r="K48" s="75">
        <v>7.5078524392018712E-4</v>
      </c>
      <c r="N48" s="178"/>
    </row>
    <row r="49" spans="3:14" ht="20.100000000000001" customHeight="1">
      <c r="C49" s="45" t="s">
        <v>53</v>
      </c>
      <c r="D49" s="47">
        <v>3.7745507970267595E-3</v>
      </c>
      <c r="E49" s="48">
        <v>5.6912372169074434E-3</v>
      </c>
      <c r="F49" s="48">
        <v>6.083779008193858E-3</v>
      </c>
      <c r="G49" s="48">
        <v>5.3068968688422691E-3</v>
      </c>
      <c r="H49" s="75">
        <v>8.0201408551462249E-3</v>
      </c>
      <c r="I49" s="75">
        <v>7.4307773120065312E-3</v>
      </c>
      <c r="J49" s="75">
        <v>6.4373291701362578E-3</v>
      </c>
      <c r="K49" s="75">
        <v>5.8441908019276484E-3</v>
      </c>
      <c r="N49" s="184"/>
    </row>
    <row r="50" spans="3:14" ht="20.100000000000001" customHeight="1">
      <c r="C50" s="45" t="s">
        <v>54</v>
      </c>
      <c r="D50" s="47">
        <v>2.5354740418398092E-3</v>
      </c>
      <c r="E50" s="48">
        <v>1.5917597839335458E-3</v>
      </c>
      <c r="F50" s="48">
        <v>1.5951760408621856E-3</v>
      </c>
      <c r="G50" s="48">
        <v>2.7928842374526533E-3</v>
      </c>
      <c r="H50" s="75">
        <v>5.7850251927111362E-3</v>
      </c>
      <c r="I50" s="75">
        <v>5.8863515932860077E-3</v>
      </c>
      <c r="J50" s="75">
        <v>7.8379371494054495E-3</v>
      </c>
      <c r="K50" s="75">
        <v>6.5447513133935131E-3</v>
      </c>
      <c r="N50" s="178"/>
    </row>
    <row r="51" spans="3:14" ht="20.100000000000001" customHeight="1">
      <c r="C51" s="45" t="s">
        <v>55</v>
      </c>
      <c r="D51" s="47">
        <v>5.5688035889825353E-3</v>
      </c>
      <c r="E51" s="48">
        <v>4.6102146968255769E-3</v>
      </c>
      <c r="F51" s="48">
        <v>4.7240995771904385E-3</v>
      </c>
      <c r="G51" s="48">
        <v>4.3936425318024325E-3</v>
      </c>
      <c r="H51" s="75">
        <v>3.9176722018275144E-3</v>
      </c>
      <c r="I51" s="75">
        <v>3.4758521619374437E-3</v>
      </c>
      <c r="J51" s="75">
        <v>3.0501638968981307E-3</v>
      </c>
      <c r="K51" s="75">
        <v>4.3635811688295473E-2</v>
      </c>
    </row>
    <row r="52" spans="3:14" ht="20.100000000000001" customHeight="1">
      <c r="C52" s="22"/>
      <c r="D52" s="23"/>
      <c r="E52" s="9"/>
      <c r="F52" s="9"/>
      <c r="G52" s="9"/>
      <c r="H52" s="9"/>
      <c r="I52" s="9"/>
      <c r="J52" s="9"/>
      <c r="K52" s="9"/>
    </row>
    <row r="53" spans="3:14" ht="21.6">
      <c r="C53" s="18" t="s">
        <v>234</v>
      </c>
      <c r="D53" s="49" t="s">
        <v>56</v>
      </c>
      <c r="E53" s="49" t="s">
        <v>57</v>
      </c>
      <c r="F53" s="49" t="s">
        <v>58</v>
      </c>
      <c r="G53" s="49" t="s">
        <v>59</v>
      </c>
      <c r="H53" s="49" t="s">
        <v>60</v>
      </c>
      <c r="I53" s="49" t="s">
        <v>99</v>
      </c>
      <c r="J53" s="49" t="s">
        <v>200</v>
      </c>
      <c r="K53" s="49" t="s">
        <v>208</v>
      </c>
    </row>
    <row r="54" spans="3:14" ht="20.100000000000001" customHeight="1">
      <c r="C54" s="22" t="s">
        <v>61</v>
      </c>
      <c r="D54" s="23">
        <v>864.87191277805289</v>
      </c>
      <c r="E54" s="23">
        <v>1385.8355109959507</v>
      </c>
      <c r="F54" s="23">
        <v>478.26018029716766</v>
      </c>
      <c r="G54" s="23">
        <v>960.89977050706</v>
      </c>
      <c r="H54" s="16">
        <v>1453.5099100596767</v>
      </c>
      <c r="I54" s="16">
        <v>2018.3426923909046</v>
      </c>
      <c r="J54" s="16">
        <v>642.11601732111205</v>
      </c>
      <c r="K54" s="16">
        <v>1222.3211843431534</v>
      </c>
      <c r="M54" s="35"/>
    </row>
    <row r="55" spans="3:14">
      <c r="E55" s="9"/>
      <c r="F55" s="9"/>
      <c r="G55" s="9"/>
      <c r="H55" s="9"/>
      <c r="I55" s="9"/>
      <c r="J55" s="9"/>
      <c r="K55" s="9"/>
      <c r="L55" s="153"/>
    </row>
    <row r="57" spans="3:14" ht="16.2" customHeight="1"/>
    <row r="58" spans="3:14">
      <c r="M58" s="35"/>
    </row>
    <row r="59" spans="3:14">
      <c r="M59" s="35"/>
      <c r="N59" s="108"/>
    </row>
    <row r="60" spans="3:14">
      <c r="M60" s="35"/>
      <c r="N60" s="108"/>
    </row>
    <row r="61" spans="3:14">
      <c r="N61" s="108"/>
    </row>
    <row r="79" spans="7:8">
      <c r="G79" s="22"/>
      <c r="H79" s="112"/>
    </row>
    <row r="80" spans="7:8">
      <c r="G80" s="22"/>
      <c r="H80" s="112"/>
    </row>
    <row r="81" spans="7:8">
      <c r="G81" s="22"/>
      <c r="H81" s="112"/>
    </row>
    <row r="82" spans="7:8">
      <c r="G82" s="22"/>
      <c r="H82" s="112"/>
    </row>
  </sheetData>
  <hyperlinks>
    <hyperlink ref="M6" location="Cover!A1" display="cover" xr:uid="{C5E064C0-76EF-4096-9451-0E204EF36216}"/>
  </hyperlinks>
  <pageMargins left="0.7" right="0.7" top="0.75" bottom="0.75" header="0.3" footer="0.3"/>
  <pageSetup paperSize="9"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A850-4A73-4145-ADE3-CCC0F1DC7383}">
  <sheetPr>
    <tabColor theme="5"/>
  </sheetPr>
  <dimension ref="C1:AA69"/>
  <sheetViews>
    <sheetView zoomScaleNormal="100" workbookViewId="0">
      <pane ySplit="7" topLeftCell="A8" activePane="bottomLeft" state="frozen"/>
      <selection pane="bottomLeft" activeCell="L12" sqref="L12"/>
    </sheetView>
  </sheetViews>
  <sheetFormatPr defaultColWidth="9.109375" defaultRowHeight="14.4"/>
  <cols>
    <col min="1" max="1" width="5.44140625" style="1" customWidth="1"/>
    <col min="2" max="2" width="4.6640625" style="1" customWidth="1"/>
    <col min="3" max="3" width="35.6640625" style="1" customWidth="1"/>
    <col min="4" max="11" width="12.88671875" style="1" customWidth="1"/>
    <col min="12" max="12" width="18" style="1" bestFit="1" customWidth="1"/>
    <col min="13" max="16384" width="9.109375" style="1"/>
  </cols>
  <sheetData>
    <row r="1" spans="3:27" ht="18.75" customHeight="1">
      <c r="C1" s="28"/>
      <c r="D1" s="158"/>
      <c r="E1" s="28"/>
      <c r="F1" s="28"/>
      <c r="G1" s="28"/>
      <c r="H1" s="28"/>
      <c r="I1" s="28"/>
      <c r="J1" s="28"/>
      <c r="K1" s="28"/>
    </row>
    <row r="2" spans="3:27" ht="15.75" customHeight="1">
      <c r="C2" s="28"/>
      <c r="D2" s="158"/>
      <c r="E2" s="28"/>
      <c r="F2" s="28"/>
      <c r="G2" s="28"/>
      <c r="H2" s="28"/>
      <c r="I2" s="28"/>
      <c r="J2" s="28"/>
      <c r="K2" s="28"/>
    </row>
    <row r="3" spans="3:27">
      <c r="C3" s="28"/>
      <c r="D3" s="28"/>
      <c r="E3" s="28"/>
      <c r="F3" s="28"/>
      <c r="G3" s="28"/>
      <c r="H3" s="28"/>
      <c r="I3" s="28"/>
      <c r="J3" s="28"/>
      <c r="K3" s="28"/>
    </row>
    <row r="4" spans="3:27" ht="23.25" customHeight="1">
      <c r="C4" s="50"/>
      <c r="D4" s="50"/>
      <c r="E4" s="50"/>
      <c r="F4" s="50"/>
      <c r="G4" s="50"/>
      <c r="H4" s="50"/>
      <c r="I4" s="50"/>
      <c r="J4" s="50"/>
      <c r="K4" s="50"/>
    </row>
    <row r="5" spans="3:27" ht="23.25" customHeight="1">
      <c r="C5" s="2" t="s">
        <v>62</v>
      </c>
      <c r="D5" s="50"/>
      <c r="E5" s="50"/>
      <c r="F5" s="50"/>
      <c r="G5" s="50"/>
      <c r="H5" s="50"/>
      <c r="I5" s="50"/>
      <c r="J5" s="50"/>
      <c r="K5" s="50"/>
      <c r="M5" s="70"/>
    </row>
    <row r="6" spans="3:27" ht="23.25" customHeight="1">
      <c r="C6" s="50"/>
      <c r="D6" s="50"/>
      <c r="E6" s="50"/>
      <c r="F6" s="50"/>
      <c r="G6" s="50"/>
      <c r="H6" s="50"/>
      <c r="I6" s="50"/>
      <c r="J6" s="50"/>
      <c r="K6" s="50"/>
      <c r="L6" s="304" t="s">
        <v>96</v>
      </c>
    </row>
    <row r="7" spans="3:27">
      <c r="C7" s="3" t="s">
        <v>9</v>
      </c>
      <c r="D7" s="51" t="s">
        <v>5</v>
      </c>
      <c r="E7" s="51" t="s">
        <v>6</v>
      </c>
      <c r="F7" s="51" t="s">
        <v>2</v>
      </c>
      <c r="G7" s="51" t="s">
        <v>7</v>
      </c>
      <c r="H7" s="51" t="s">
        <v>8</v>
      </c>
      <c r="I7" s="51" t="s">
        <v>97</v>
      </c>
      <c r="J7" s="51" t="s">
        <v>199</v>
      </c>
      <c r="K7" s="51" t="s">
        <v>207</v>
      </c>
    </row>
    <row r="8" spans="3:27">
      <c r="C8" s="8"/>
      <c r="D8" s="8"/>
      <c r="E8" s="8"/>
      <c r="F8" s="8"/>
      <c r="G8" s="8"/>
      <c r="H8" s="8"/>
      <c r="I8" s="8"/>
      <c r="J8" s="8"/>
      <c r="K8" s="8"/>
      <c r="O8" s="175"/>
      <c r="P8" s="175"/>
      <c r="Q8" s="175"/>
      <c r="R8" s="175"/>
      <c r="S8" s="175"/>
      <c r="T8" s="153"/>
    </row>
    <row r="9" spans="3:27" ht="20.100000000000001" customHeight="1">
      <c r="C9" s="52" t="s">
        <v>63</v>
      </c>
      <c r="D9" s="53">
        <v>1887.6024264</v>
      </c>
      <c r="E9" s="53">
        <v>2177.2086047100001</v>
      </c>
      <c r="F9" s="54">
        <v>2377.8960312499999</v>
      </c>
      <c r="G9" s="54">
        <v>2778.3513796500006</v>
      </c>
      <c r="H9" s="54">
        <v>3119.6442394199998</v>
      </c>
      <c r="I9" s="54">
        <v>3191.8041242099994</v>
      </c>
      <c r="J9" s="54">
        <v>3330.6303054599994</v>
      </c>
      <c r="K9" s="54">
        <v>3715.1388305</v>
      </c>
      <c r="L9" s="153"/>
      <c r="O9" s="175"/>
      <c r="P9" s="175"/>
      <c r="Q9" s="175"/>
      <c r="R9" s="175"/>
      <c r="S9" s="175"/>
      <c r="T9" s="175"/>
      <c r="W9" s="153"/>
      <c r="X9" s="153"/>
      <c r="Y9" s="153"/>
      <c r="Z9" s="153"/>
      <c r="AA9" s="153"/>
    </row>
    <row r="10" spans="3:27" ht="20.100000000000001" customHeight="1">
      <c r="C10" s="55" t="s">
        <v>64</v>
      </c>
      <c r="D10" s="56">
        <v>1206.0672747599999</v>
      </c>
      <c r="E10" s="56">
        <v>1427.03921068</v>
      </c>
      <c r="F10" s="57">
        <v>1408.6532958099999</v>
      </c>
      <c r="G10" s="57">
        <v>1479.4510671700002</v>
      </c>
      <c r="H10" s="57">
        <v>1772.0138868099998</v>
      </c>
      <c r="I10" s="57">
        <v>1612.4394062899999</v>
      </c>
      <c r="J10" s="57">
        <v>1640.4077212299994</v>
      </c>
      <c r="K10" s="57">
        <v>1678.9350609200001</v>
      </c>
      <c r="M10" s="153"/>
      <c r="N10" s="153"/>
      <c r="O10" s="153"/>
      <c r="P10" s="153"/>
      <c r="Q10" s="153"/>
      <c r="R10" s="175"/>
      <c r="S10" s="175"/>
      <c r="W10" s="153"/>
      <c r="X10" s="153"/>
      <c r="Y10" s="153"/>
      <c r="Z10" s="153"/>
      <c r="AA10" s="153"/>
    </row>
    <row r="11" spans="3:27" ht="20.100000000000001" customHeight="1">
      <c r="C11" s="55" t="s">
        <v>65</v>
      </c>
      <c r="D11" s="56">
        <v>681.53515164000009</v>
      </c>
      <c r="E11" s="56">
        <v>750.16939403000003</v>
      </c>
      <c r="F11" s="57">
        <v>969.24273544000005</v>
      </c>
      <c r="G11" s="57">
        <v>1298.9003124799999</v>
      </c>
      <c r="H11" s="57">
        <v>1347.6303526099998</v>
      </c>
      <c r="I11" s="57">
        <v>1579.3647179199997</v>
      </c>
      <c r="J11" s="57">
        <v>1690.2225842299999</v>
      </c>
      <c r="K11" s="57">
        <v>2036.20376958</v>
      </c>
      <c r="M11" s="153"/>
      <c r="N11" s="153"/>
      <c r="O11" s="153"/>
      <c r="P11" s="153"/>
      <c r="Q11" s="153"/>
    </row>
    <row r="12" spans="3:27" ht="20.100000000000001" customHeight="1">
      <c r="C12" s="55"/>
      <c r="D12" s="56"/>
      <c r="E12" s="56"/>
      <c r="F12" s="57"/>
      <c r="G12" s="57"/>
      <c r="H12" s="57"/>
      <c r="I12" s="57"/>
      <c r="J12" s="57"/>
      <c r="K12" s="251">
        <f>K11/K9</f>
        <v>0.54808282071815839</v>
      </c>
    </row>
    <row r="13" spans="3:27" ht="20.100000000000001" customHeight="1">
      <c r="C13" s="55"/>
      <c r="D13" s="58"/>
      <c r="E13" s="58"/>
      <c r="F13" s="58"/>
      <c r="G13" s="58"/>
      <c r="H13" s="58"/>
      <c r="I13" s="58"/>
      <c r="J13" s="58"/>
      <c r="K13" s="58"/>
      <c r="M13" s="175"/>
      <c r="N13" s="175"/>
    </row>
    <row r="14" spans="3:27" ht="20.100000000000001" customHeight="1">
      <c r="C14" s="52" t="s">
        <v>66</v>
      </c>
      <c r="D14" s="53">
        <v>1887.6024247400001</v>
      </c>
      <c r="E14" s="53">
        <v>2177.20860447</v>
      </c>
      <c r="F14" s="54">
        <v>2377.8960306699996</v>
      </c>
      <c r="G14" s="54">
        <v>2778.3513796299999</v>
      </c>
      <c r="H14" s="54">
        <v>3119.6442397299998</v>
      </c>
      <c r="I14" s="54">
        <v>3191.8041244799997</v>
      </c>
      <c r="J14" s="54">
        <v>3330.6303030000004</v>
      </c>
      <c r="K14" s="54">
        <v>3715.1388284600002</v>
      </c>
      <c r="L14" s="55"/>
      <c r="M14" s="175"/>
      <c r="N14" s="175"/>
    </row>
    <row r="15" spans="3:27" ht="20.100000000000001" customHeight="1">
      <c r="C15" s="55" t="s">
        <v>67</v>
      </c>
      <c r="D15" s="56">
        <v>737.06782945000032</v>
      </c>
      <c r="E15" s="56">
        <v>794.54962219999982</v>
      </c>
      <c r="F15" s="56">
        <v>875.24547988000018</v>
      </c>
      <c r="G15" s="56">
        <v>988.92172928000014</v>
      </c>
      <c r="H15" s="71">
        <v>1073.7537049</v>
      </c>
      <c r="I15" s="71">
        <v>1144.34771589</v>
      </c>
      <c r="J15" s="71">
        <v>1220.2571449900001</v>
      </c>
      <c r="K15" s="71">
        <v>1441.3128017800002</v>
      </c>
      <c r="L15" s="55"/>
      <c r="M15" s="175"/>
      <c r="N15" s="175"/>
    </row>
    <row r="16" spans="3:27" ht="20.100000000000001" customHeight="1">
      <c r="C16" s="55" t="s">
        <v>68</v>
      </c>
      <c r="D16" s="56">
        <v>1150.5345952899997</v>
      </c>
      <c r="E16" s="56">
        <v>1382.6589822699998</v>
      </c>
      <c r="F16" s="56">
        <v>1502.6505507899997</v>
      </c>
      <c r="G16" s="56">
        <v>1789.42965035</v>
      </c>
      <c r="H16" s="71">
        <v>2045.8905348299998</v>
      </c>
      <c r="I16" s="71">
        <v>2047.4564085899997</v>
      </c>
      <c r="J16" s="71">
        <v>2110.3731580100002</v>
      </c>
      <c r="K16" s="71">
        <v>2273.8260266799998</v>
      </c>
      <c r="L16" s="55"/>
      <c r="M16" s="175"/>
      <c r="N16" s="175"/>
    </row>
    <row r="17" spans="3:21" ht="20.100000000000001" customHeight="1">
      <c r="C17" s="55"/>
      <c r="D17" s="71"/>
      <c r="E17" s="71"/>
      <c r="F17" s="71"/>
      <c r="G17" s="71"/>
      <c r="H17" s="71"/>
      <c r="I17" s="71"/>
      <c r="J17" s="71"/>
      <c r="K17" s="71"/>
      <c r="L17" s="55"/>
      <c r="M17" s="175"/>
      <c r="N17" s="175"/>
    </row>
    <row r="18" spans="3:21" ht="20.100000000000001" customHeight="1">
      <c r="C18" s="55"/>
      <c r="D18" s="60"/>
      <c r="E18" s="60"/>
      <c r="F18" s="60"/>
      <c r="G18" s="60"/>
      <c r="H18" s="60"/>
      <c r="I18" s="60"/>
      <c r="J18" s="60"/>
      <c r="K18" s="60"/>
      <c r="M18" s="175"/>
    </row>
    <row r="19" spans="3:21" ht="20.100000000000001" customHeight="1">
      <c r="C19" s="52" t="s">
        <v>69</v>
      </c>
      <c r="D19" s="53">
        <v>1887.6024247400001</v>
      </c>
      <c r="E19" s="53">
        <v>2177.20860447</v>
      </c>
      <c r="F19" s="54">
        <v>2377.8960306699996</v>
      </c>
      <c r="G19" s="54">
        <v>2778.3513796299999</v>
      </c>
      <c r="H19" s="54">
        <v>3119.6442397299998</v>
      </c>
      <c r="I19" s="54">
        <v>3191.8041244799997</v>
      </c>
      <c r="J19" s="54">
        <v>3330.6303030000004</v>
      </c>
      <c r="K19" s="54">
        <v>3715.1388284600002</v>
      </c>
    </row>
    <row r="20" spans="3:21" ht="20.100000000000001" customHeight="1">
      <c r="C20" s="55" t="s">
        <v>229</v>
      </c>
      <c r="D20" s="56">
        <v>320.70078113000017</v>
      </c>
      <c r="E20" s="56">
        <v>434.10926957999993</v>
      </c>
      <c r="F20" s="56">
        <v>496.69293532999995</v>
      </c>
      <c r="G20" s="56">
        <v>462.00194553999989</v>
      </c>
      <c r="H20" s="71">
        <v>458.17961357000001</v>
      </c>
      <c r="I20" s="71">
        <v>535.10351709000008</v>
      </c>
      <c r="J20" s="71">
        <v>505.7486229000001</v>
      </c>
      <c r="K20" s="71">
        <v>500.01554651000009</v>
      </c>
      <c r="M20" s="175"/>
      <c r="N20" s="175"/>
      <c r="O20" s="175"/>
      <c r="P20" s="175"/>
      <c r="Q20" s="175"/>
    </row>
    <row r="21" spans="3:21" ht="20.100000000000001" customHeight="1">
      <c r="C21" s="55" t="s">
        <v>203</v>
      </c>
      <c r="D21" s="56">
        <v>227.72261777</v>
      </c>
      <c r="E21" s="56">
        <v>266.82107987000001</v>
      </c>
      <c r="F21" s="56">
        <v>302.11129363000003</v>
      </c>
      <c r="G21" s="56">
        <v>506.48483991000006</v>
      </c>
      <c r="H21" s="71">
        <v>587.06596139999999</v>
      </c>
      <c r="I21" s="71">
        <v>651.80694313000004</v>
      </c>
      <c r="J21" s="71">
        <v>669.45606652000004</v>
      </c>
      <c r="K21" s="71">
        <v>696.24376379</v>
      </c>
      <c r="M21" s="175"/>
      <c r="N21" s="175"/>
      <c r="O21" s="175"/>
      <c r="P21" s="175"/>
      <c r="Q21" s="175"/>
      <c r="R21" s="175"/>
      <c r="S21" s="175"/>
    </row>
    <row r="22" spans="3:21" ht="20.100000000000001" customHeight="1">
      <c r="C22" s="55" t="s">
        <v>230</v>
      </c>
      <c r="D22" s="56">
        <v>885.71745623999993</v>
      </c>
      <c r="E22" s="56">
        <v>993.33378673000004</v>
      </c>
      <c r="F22" s="56">
        <v>911.73047918999919</v>
      </c>
      <c r="G22" s="56">
        <v>1017.4491133400002</v>
      </c>
      <c r="H22" s="71">
        <v>1313.8342772499996</v>
      </c>
      <c r="I22" s="71">
        <v>1077.3358833399998</v>
      </c>
      <c r="J22" s="71">
        <v>1134.6590970800003</v>
      </c>
      <c r="K22" s="71">
        <v>1178.80933226</v>
      </c>
      <c r="M22" s="175"/>
      <c r="N22" s="175"/>
      <c r="O22" s="175"/>
      <c r="P22" s="175"/>
      <c r="Q22" s="175"/>
      <c r="R22" s="175"/>
      <c r="S22" s="175"/>
    </row>
    <row r="23" spans="3:21" ht="20.100000000000001" customHeight="1">
      <c r="C23" s="55" t="s">
        <v>70</v>
      </c>
      <c r="D23" s="56">
        <v>453.4615695999999</v>
      </c>
      <c r="E23" s="56">
        <v>482.94446828999992</v>
      </c>
      <c r="F23" s="56">
        <v>667.36132252000016</v>
      </c>
      <c r="G23" s="56">
        <v>792.41548083999999</v>
      </c>
      <c r="H23" s="71">
        <v>760.56438750999996</v>
      </c>
      <c r="I23" s="71">
        <v>927.55778091999991</v>
      </c>
      <c r="J23" s="71">
        <v>1020.7665165</v>
      </c>
      <c r="K23" s="71">
        <v>1339.96000306</v>
      </c>
    </row>
    <row r="24" spans="3:21" ht="18" customHeight="1">
      <c r="C24" s="55"/>
      <c r="D24" s="60"/>
      <c r="E24" s="59"/>
      <c r="F24" s="59"/>
      <c r="G24" s="59"/>
      <c r="H24" s="59"/>
      <c r="I24" s="59"/>
      <c r="J24" s="59"/>
      <c r="K24" s="117"/>
    </row>
    <row r="25" spans="3:21" ht="20.100000000000001" customHeight="1">
      <c r="C25" s="52" t="s">
        <v>71</v>
      </c>
      <c r="D25" s="54">
        <f>D28+D29+D30+D31</f>
        <v>1752.9055462639819</v>
      </c>
      <c r="E25" s="54">
        <f t="shared" ref="E25:K25" si="0">E28+E29+E30+E31</f>
        <v>2262.5016269987582</v>
      </c>
      <c r="F25" s="54">
        <f t="shared" si="0"/>
        <v>2536.7015470090496</v>
      </c>
      <c r="G25" s="54">
        <f t="shared" si="0"/>
        <v>2899.8974987557967</v>
      </c>
      <c r="H25" s="54">
        <f t="shared" si="0"/>
        <v>2702.0921767361647</v>
      </c>
      <c r="I25" s="54">
        <f t="shared" si="0"/>
        <v>3329.3968987494718</v>
      </c>
      <c r="J25" s="54">
        <f t="shared" si="0"/>
        <v>3565.6031353142766</v>
      </c>
      <c r="K25" s="54">
        <f t="shared" si="0"/>
        <v>3680.9077988491936</v>
      </c>
      <c r="M25" s="153"/>
    </row>
    <row r="26" spans="3:21" ht="20.100000000000001" customHeight="1">
      <c r="C26" s="55"/>
      <c r="D26" s="246"/>
      <c r="E26" s="123"/>
      <c r="F26" s="123"/>
      <c r="G26" s="123"/>
      <c r="H26" s="123"/>
      <c r="I26" s="123"/>
      <c r="J26" s="123"/>
      <c r="K26" s="61"/>
      <c r="M26" s="153"/>
    </row>
    <row r="27" spans="3:21" ht="20.100000000000001" customHeight="1">
      <c r="C27" s="55"/>
      <c r="D27" s="246"/>
      <c r="E27" s="123"/>
      <c r="F27" s="123"/>
      <c r="G27" s="123"/>
      <c r="H27" s="123"/>
      <c r="I27" s="123"/>
      <c r="J27" s="123"/>
      <c r="K27" s="61"/>
      <c r="L27" s="175"/>
      <c r="M27" s="153"/>
    </row>
    <row r="28" spans="3:21" ht="20.100000000000001" customHeight="1">
      <c r="C28" s="55" t="s">
        <v>29</v>
      </c>
      <c r="D28" s="61">
        <v>102.1786849229</v>
      </c>
      <c r="E28" s="61">
        <v>114.39403433980002</v>
      </c>
      <c r="F28" s="61">
        <v>148.87078167589999</v>
      </c>
      <c r="G28" s="61">
        <v>181.8102729798</v>
      </c>
      <c r="H28" s="61">
        <v>178.7677273013</v>
      </c>
      <c r="I28" s="61">
        <v>194.16135636619998</v>
      </c>
      <c r="J28" s="61">
        <v>208.20234687119995</v>
      </c>
      <c r="K28" s="61">
        <v>239.08861678050002</v>
      </c>
      <c r="L28" s="174"/>
      <c r="M28" s="153"/>
    </row>
    <row r="29" spans="3:21" ht="20.100000000000001" customHeight="1">
      <c r="C29" s="55" t="s">
        <v>72</v>
      </c>
      <c r="D29" s="61">
        <v>150.60763418899998</v>
      </c>
      <c r="E29" s="61">
        <v>303.27286042409997</v>
      </c>
      <c r="F29" s="61">
        <v>355.89473380629988</v>
      </c>
      <c r="G29" s="61">
        <v>395.12283251690002</v>
      </c>
      <c r="H29" s="61">
        <v>467.44287844349998</v>
      </c>
      <c r="I29" s="61">
        <v>475.75017386889994</v>
      </c>
      <c r="J29" s="61">
        <v>520.99019876450006</v>
      </c>
      <c r="K29" s="61">
        <v>579.15361627640016</v>
      </c>
      <c r="M29" s="153"/>
      <c r="P29" s="175"/>
      <c r="Q29" s="175"/>
      <c r="R29" s="175"/>
      <c r="S29" s="175"/>
      <c r="T29" s="175"/>
      <c r="U29" s="175"/>
    </row>
    <row r="30" spans="3:21" ht="20.100000000000001" customHeight="1">
      <c r="C30" s="55" t="s">
        <v>73</v>
      </c>
      <c r="D30" s="56">
        <v>1409.4740179914975</v>
      </c>
      <c r="E30" s="57">
        <v>1736.2999334851859</v>
      </c>
      <c r="F30" s="57">
        <v>1916.0627943386248</v>
      </c>
      <c r="G30" s="57">
        <v>2169.2564605547987</v>
      </c>
      <c r="H30" s="57">
        <v>1903.6395667574036</v>
      </c>
      <c r="I30" s="57">
        <v>2492.2571711105211</v>
      </c>
      <c r="J30" s="57">
        <v>2691.0916503104281</v>
      </c>
      <c r="K30" s="57">
        <v>2697.1259999098124</v>
      </c>
      <c r="P30" s="175"/>
      <c r="Q30" s="175"/>
      <c r="R30" s="175"/>
      <c r="S30" s="175"/>
      <c r="T30" s="175"/>
      <c r="U30" s="175"/>
    </row>
    <row r="31" spans="3:21" ht="20.100000000000001" customHeight="1">
      <c r="C31" s="55" t="s">
        <v>12</v>
      </c>
      <c r="D31" s="56">
        <v>90.645209160584585</v>
      </c>
      <c r="E31" s="57">
        <v>108.53479874967249</v>
      </c>
      <c r="F31" s="57">
        <v>115.87323718822469</v>
      </c>
      <c r="G31" s="57">
        <v>153.70793270429806</v>
      </c>
      <c r="H31" s="57">
        <v>152.24200423396141</v>
      </c>
      <c r="I31" s="57">
        <v>167.22819740385037</v>
      </c>
      <c r="J31" s="57">
        <v>145.31893936814831</v>
      </c>
      <c r="K31" s="57">
        <v>165.53956588248084</v>
      </c>
      <c r="P31" s="175"/>
      <c r="Q31" s="175"/>
      <c r="R31" s="175"/>
      <c r="S31" s="175"/>
      <c r="T31" s="175"/>
      <c r="U31" s="175"/>
    </row>
    <row r="32" spans="3:21" ht="20.100000000000001" customHeight="1">
      <c r="C32" s="55"/>
      <c r="D32" s="62"/>
      <c r="E32" s="59"/>
      <c r="F32" s="59"/>
      <c r="G32" s="59"/>
      <c r="H32" s="59"/>
      <c r="I32" s="59"/>
      <c r="J32" s="59"/>
      <c r="K32" s="59"/>
      <c r="P32" s="175"/>
      <c r="Q32" s="175"/>
      <c r="R32" s="175"/>
      <c r="S32" s="175"/>
      <c r="T32" s="175"/>
      <c r="U32" s="175"/>
    </row>
    <row r="33" spans="3:21" ht="20.100000000000001" customHeight="1">
      <c r="C33" s="52" t="s">
        <v>74</v>
      </c>
      <c r="D33" s="53">
        <v>3619.6979710039823</v>
      </c>
      <c r="E33" s="53">
        <v>4415.7982314687579</v>
      </c>
      <c r="F33" s="53">
        <v>4888.0665776790493</v>
      </c>
      <c r="G33" s="53">
        <v>5648.0688783857968</v>
      </c>
      <c r="H33" s="53">
        <v>5795.2964164661644</v>
      </c>
      <c r="I33" s="54">
        <v>6491.3780232294712</v>
      </c>
      <c r="J33" s="54">
        <v>6861.610440774275</v>
      </c>
      <c r="K33" s="54">
        <f>+K25+K19</f>
        <v>7396.0466273091934</v>
      </c>
    </row>
    <row r="34" spans="3:21">
      <c r="C34" s="55"/>
      <c r="P34" s="175"/>
      <c r="Q34" s="175"/>
      <c r="R34" s="175"/>
      <c r="S34" s="175"/>
      <c r="T34" s="175"/>
      <c r="U34" s="175"/>
    </row>
    <row r="35" spans="3:21">
      <c r="C35" s="55" t="s">
        <v>204</v>
      </c>
      <c r="D35" s="190">
        <v>1.5E-3</v>
      </c>
      <c r="E35" s="190">
        <v>2.0999999999999999E-3</v>
      </c>
      <c r="F35" s="190">
        <v>4.8999999999999998E-3</v>
      </c>
      <c r="G35" s="190">
        <v>8.6E-3</v>
      </c>
      <c r="H35" s="190">
        <v>1.15E-2</v>
      </c>
      <c r="I35" s="190">
        <v>1.2999999999999999E-2</v>
      </c>
      <c r="J35" s="190">
        <v>1.43E-2</v>
      </c>
      <c r="K35" s="190">
        <v>1.6291540552743188E-2</v>
      </c>
    </row>
    <row r="36" spans="3:21">
      <c r="C36" s="55"/>
      <c r="D36" s="190"/>
      <c r="E36" s="190"/>
      <c r="F36" s="190"/>
      <c r="G36" s="190"/>
      <c r="H36" s="190"/>
      <c r="I36" s="190"/>
      <c r="J36" s="190"/>
      <c r="K36" s="190"/>
    </row>
    <row r="37" spans="3:21">
      <c r="I37" s="55"/>
      <c r="J37" s="153"/>
      <c r="K37" s="153"/>
    </row>
    <row r="38" spans="3:21">
      <c r="C38" s="64"/>
      <c r="D38" s="64"/>
      <c r="E38" s="8"/>
      <c r="F38" s="8"/>
      <c r="G38" s="8"/>
      <c r="H38" s="8"/>
      <c r="I38" s="55"/>
      <c r="J38" s="153"/>
      <c r="K38" s="153"/>
    </row>
    <row r="39" spans="3:21">
      <c r="C39" s="55"/>
      <c r="I39" s="55"/>
      <c r="J39" s="153"/>
      <c r="K39" s="153"/>
    </row>
    <row r="40" spans="3:21">
      <c r="C40" s="55"/>
      <c r="I40" s="55"/>
      <c r="J40" s="153"/>
      <c r="K40" s="153"/>
    </row>
    <row r="41" spans="3:21">
      <c r="C41" s="55"/>
    </row>
    <row r="50" spans="3:16">
      <c r="N50" s="175"/>
      <c r="O50" s="175"/>
      <c r="P50" s="175"/>
    </row>
    <row r="51" spans="3:16">
      <c r="M51" s="55"/>
      <c r="N51" s="61"/>
      <c r="O51" s="61"/>
      <c r="P51" s="61"/>
    </row>
    <row r="52" spans="3:16">
      <c r="M52" s="55"/>
      <c r="N52" s="61"/>
      <c r="O52" s="61"/>
      <c r="P52" s="61"/>
    </row>
    <row r="53" spans="3:16">
      <c r="M53" s="55"/>
      <c r="N53" s="57"/>
      <c r="O53" s="57"/>
      <c r="P53" s="57"/>
    </row>
    <row r="54" spans="3:16">
      <c r="M54" s="55"/>
      <c r="N54" s="57"/>
      <c r="O54" s="57"/>
      <c r="P54" s="57"/>
    </row>
    <row r="62" spans="3:16">
      <c r="C62" s="269"/>
      <c r="D62" s="269"/>
      <c r="E62" s="269"/>
      <c r="F62" s="269"/>
      <c r="G62" s="269"/>
      <c r="H62" s="269"/>
      <c r="I62" s="269"/>
      <c r="J62" s="269"/>
      <c r="K62" s="269"/>
    </row>
    <row r="63" spans="3:16">
      <c r="C63" s="269"/>
      <c r="D63" s="270"/>
      <c r="E63" s="270"/>
      <c r="F63" s="270"/>
      <c r="G63" s="270"/>
      <c r="H63" s="270"/>
      <c r="I63" s="270"/>
      <c r="J63" s="270"/>
      <c r="K63" s="270"/>
    </row>
    <row r="64" spans="3:16">
      <c r="C64" s="270"/>
      <c r="D64" s="270"/>
      <c r="E64" s="270"/>
      <c r="F64" s="270"/>
      <c r="G64" s="270"/>
      <c r="H64" s="270"/>
      <c r="I64" s="270"/>
      <c r="J64" s="270"/>
      <c r="K64" s="270"/>
    </row>
    <row r="65" spans="3:16">
      <c r="C65" s="269"/>
      <c r="D65" s="269"/>
      <c r="E65" s="269"/>
      <c r="F65" s="269"/>
      <c r="G65" s="269"/>
      <c r="H65" s="269"/>
      <c r="I65" s="269"/>
      <c r="J65" s="269"/>
      <c r="K65" s="269"/>
    </row>
    <row r="66" spans="3:16">
      <c r="C66" s="269"/>
      <c r="D66" s="269"/>
      <c r="E66" s="269"/>
      <c r="F66" s="269"/>
      <c r="G66" s="269"/>
      <c r="H66" s="269"/>
      <c r="I66" s="269"/>
      <c r="J66" s="269"/>
      <c r="K66" s="269"/>
    </row>
    <row r="67" spans="3:16">
      <c r="C67" s="269"/>
      <c r="D67" s="269"/>
      <c r="E67" s="269"/>
      <c r="F67" s="269"/>
      <c r="G67" s="269"/>
      <c r="H67" s="269"/>
      <c r="I67" s="269"/>
      <c r="J67" s="269"/>
      <c r="K67" s="269"/>
      <c r="P67" s="153"/>
    </row>
    <row r="68" spans="3:16">
      <c r="C68" s="269"/>
      <c r="D68" s="269"/>
      <c r="E68" s="269"/>
      <c r="F68" s="269"/>
      <c r="G68" s="269"/>
      <c r="H68" s="269"/>
      <c r="I68" s="269"/>
      <c r="J68" s="269"/>
      <c r="K68" s="269"/>
      <c r="P68" s="153"/>
    </row>
    <row r="69" spans="3:16">
      <c r="C69" s="269"/>
      <c r="D69" s="269"/>
      <c r="E69" s="269"/>
      <c r="F69" s="269"/>
      <c r="G69" s="269"/>
      <c r="H69" s="269"/>
      <c r="I69" s="269"/>
      <c r="J69" s="269"/>
      <c r="K69" s="269"/>
      <c r="P69" s="153"/>
    </row>
  </sheetData>
  <hyperlinks>
    <hyperlink ref="L6" location="Cover!A1" display="cover" xr:uid="{4E4189AA-5A8F-46A4-B70B-FED22123B5C1}"/>
  </hyperlinks>
  <pageMargins left="0.7" right="0.7" top="0.75" bottom="0.75" header="0.3" footer="0.3"/>
  <pageSetup paperSize="9" scale="58" orientation="portrait" r:id="rId1"/>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D737-26FA-4246-ADBF-423C87C784A6}">
  <sheetPr>
    <tabColor theme="5"/>
    <pageSetUpPr fitToPage="1"/>
  </sheetPr>
  <dimension ref="A1:O33"/>
  <sheetViews>
    <sheetView zoomScale="85" zoomScaleNormal="85" workbookViewId="0">
      <pane xSplit="3" ySplit="7" topLeftCell="D8" activePane="bottomRight" state="frozen"/>
      <selection activeCell="F43" sqref="F43"/>
      <selection pane="topRight" activeCell="F43" sqref="F43"/>
      <selection pane="bottomLeft" activeCell="F43" sqref="F43"/>
      <selection pane="bottomRight" activeCell="M6" sqref="M6"/>
    </sheetView>
  </sheetViews>
  <sheetFormatPr defaultColWidth="9.109375" defaultRowHeight="14.4"/>
  <cols>
    <col min="1" max="1" width="5.44140625" style="65" customWidth="1"/>
    <col min="2" max="2" width="4.6640625" style="1" customWidth="1"/>
    <col min="3" max="3" width="35.6640625" style="1" customWidth="1"/>
    <col min="4" max="11" width="14.109375" style="1" customWidth="1"/>
    <col min="12" max="16384" width="9.109375" style="1"/>
  </cols>
  <sheetData>
    <row r="1" spans="1:15" s="35" customFormat="1" ht="18.75" customHeight="1">
      <c r="A1" s="65"/>
      <c r="B1" s="1"/>
      <c r="C1" s="28"/>
      <c r="D1" s="28"/>
      <c r="E1" s="28"/>
      <c r="F1" s="28"/>
      <c r="G1" s="28"/>
      <c r="H1" s="28"/>
      <c r="I1" s="28"/>
      <c r="J1" s="28"/>
      <c r="K1" s="28"/>
    </row>
    <row r="2" spans="1:15" s="35" customFormat="1" ht="15.75" customHeight="1">
      <c r="A2" s="65"/>
      <c r="B2" s="1"/>
      <c r="C2" s="28"/>
      <c r="D2" s="28"/>
      <c r="E2" s="28"/>
      <c r="F2" s="28"/>
      <c r="G2" s="28"/>
      <c r="H2" s="28"/>
      <c r="I2" s="28"/>
      <c r="J2" s="28"/>
      <c r="K2" s="28"/>
    </row>
    <row r="3" spans="1:15">
      <c r="C3" s="28"/>
      <c r="D3" s="28"/>
      <c r="E3" s="28"/>
      <c r="F3" s="28"/>
      <c r="G3" s="28"/>
      <c r="H3" s="28"/>
      <c r="I3" s="28"/>
      <c r="J3" s="28"/>
      <c r="K3" s="28"/>
    </row>
    <row r="4" spans="1:15" s="35" customFormat="1" ht="23.25" customHeight="1">
      <c r="A4" s="65"/>
      <c r="B4" s="1"/>
      <c r="C4" s="66"/>
      <c r="D4" s="66"/>
      <c r="E4" s="66"/>
      <c r="F4" s="66"/>
      <c r="G4" s="66"/>
      <c r="H4" s="66"/>
      <c r="I4" s="66"/>
      <c r="J4" s="66"/>
      <c r="K4" s="66"/>
    </row>
    <row r="5" spans="1:15" s="35" customFormat="1" ht="23.25" customHeight="1">
      <c r="A5" s="65"/>
      <c r="B5" s="1"/>
      <c r="C5" s="10" t="s">
        <v>10</v>
      </c>
      <c r="D5" s="66"/>
      <c r="E5" s="66"/>
      <c r="F5" s="66"/>
      <c r="G5" s="66"/>
      <c r="H5" s="66"/>
      <c r="I5" s="66"/>
      <c r="J5" s="66"/>
      <c r="K5" s="66"/>
      <c r="M5" s="70"/>
    </row>
    <row r="6" spans="1:15" s="35" customFormat="1" ht="23.25" customHeight="1">
      <c r="A6" s="65"/>
      <c r="B6" s="1"/>
      <c r="C6" s="66"/>
      <c r="D6" s="66"/>
      <c r="E6" s="66"/>
      <c r="F6" s="66"/>
      <c r="G6" s="66"/>
      <c r="H6" s="66"/>
      <c r="I6" s="66"/>
      <c r="J6" s="66"/>
      <c r="K6" s="66"/>
      <c r="M6" s="304" t="s">
        <v>96</v>
      </c>
    </row>
    <row r="7" spans="1:15" s="35" customFormat="1">
      <c r="A7" s="65"/>
      <c r="B7" s="1"/>
      <c r="C7" s="3" t="s">
        <v>9</v>
      </c>
      <c r="D7" s="4" t="s">
        <v>5</v>
      </c>
      <c r="E7" s="4" t="s">
        <v>6</v>
      </c>
      <c r="F7" s="4" t="s">
        <v>2</v>
      </c>
      <c r="G7" s="4" t="s">
        <v>7</v>
      </c>
      <c r="H7" s="4" t="s">
        <v>8</v>
      </c>
      <c r="I7" s="4" t="s">
        <v>97</v>
      </c>
      <c r="J7" s="4" t="s">
        <v>199</v>
      </c>
      <c r="K7" s="4" t="s">
        <v>207</v>
      </c>
    </row>
    <row r="8" spans="1:15" s="35" customFormat="1">
      <c r="A8" s="65"/>
      <c r="B8" s="1"/>
      <c r="C8" s="8"/>
      <c r="D8" s="8"/>
      <c r="E8" s="8"/>
      <c r="F8" s="8"/>
      <c r="G8" s="8"/>
      <c r="H8" s="8"/>
      <c r="I8" s="8"/>
      <c r="J8" s="8"/>
      <c r="K8" s="8"/>
    </row>
    <row r="9" spans="1:15" s="35" customFormat="1" ht="20.100000000000001" customHeight="1">
      <c r="A9" s="65"/>
      <c r="B9" s="1"/>
      <c r="C9" s="18" t="s">
        <v>75</v>
      </c>
      <c r="D9" s="19">
        <v>125.94172952</v>
      </c>
      <c r="E9" s="19">
        <v>174.46363690999999</v>
      </c>
      <c r="F9" s="19">
        <v>189.28636601526881</v>
      </c>
      <c r="G9" s="19">
        <v>201.26155939</v>
      </c>
      <c r="H9" s="43">
        <v>235.14818525134001</v>
      </c>
      <c r="I9" s="43">
        <v>251.38795838731988</v>
      </c>
      <c r="J9" s="43">
        <v>335.43610083000004</v>
      </c>
      <c r="K9" s="43">
        <v>368.21323797813125</v>
      </c>
      <c r="O9" s="153"/>
    </row>
    <row r="10" spans="1:15" s="35" customFormat="1" ht="20.100000000000001" customHeight="1">
      <c r="A10" s="65" t="s">
        <v>76</v>
      </c>
      <c r="B10" s="1"/>
      <c r="C10" s="22" t="s">
        <v>77</v>
      </c>
      <c r="D10" s="23">
        <v>31.496442090000002</v>
      </c>
      <c r="E10" s="23">
        <v>51.123610890000002</v>
      </c>
      <c r="F10" s="23">
        <v>56.040260369999999</v>
      </c>
      <c r="G10" s="23">
        <v>55.833294950000003</v>
      </c>
      <c r="H10" s="16">
        <v>56.077728239999999</v>
      </c>
      <c r="I10" s="16">
        <v>56.22094225</v>
      </c>
      <c r="J10" s="16">
        <v>66.072824600000004</v>
      </c>
      <c r="K10" s="16">
        <v>65.801122820000003</v>
      </c>
      <c r="O10" s="153"/>
    </row>
    <row r="11" spans="1:15" s="35" customFormat="1" ht="20.100000000000001" customHeight="1">
      <c r="A11" s="65" t="s">
        <v>76</v>
      </c>
      <c r="B11" s="1"/>
      <c r="C11" s="22" t="s">
        <v>79</v>
      </c>
      <c r="D11" s="23">
        <v>0</v>
      </c>
      <c r="E11" s="23">
        <v>0</v>
      </c>
      <c r="F11" s="23">
        <v>0</v>
      </c>
      <c r="G11" s="23">
        <v>0</v>
      </c>
      <c r="H11" s="16">
        <v>0</v>
      </c>
      <c r="I11" s="16">
        <v>0</v>
      </c>
      <c r="J11" s="16">
        <v>0</v>
      </c>
      <c r="K11" s="16">
        <v>0</v>
      </c>
      <c r="O11" s="153"/>
    </row>
    <row r="12" spans="1:15" s="35" customFormat="1" ht="20.100000000000001" customHeight="1">
      <c r="A12" s="65" t="s">
        <v>76</v>
      </c>
      <c r="B12" s="1"/>
      <c r="C12" s="22" t="s">
        <v>81</v>
      </c>
      <c r="D12" s="23">
        <v>9.8890214200000006</v>
      </c>
      <c r="E12" s="23">
        <v>9.8839181300000014</v>
      </c>
      <c r="F12" s="23">
        <v>9.891195960000001</v>
      </c>
      <c r="G12" s="23">
        <v>9.8870856000000007</v>
      </c>
      <c r="H12" s="16">
        <v>35.314133480000002</v>
      </c>
      <c r="I12" s="16">
        <v>37.571129689999999</v>
      </c>
      <c r="J12" s="16">
        <v>52.534338460000008</v>
      </c>
      <c r="K12" s="16">
        <v>75.328163414918265</v>
      </c>
      <c r="O12" s="153"/>
    </row>
    <row r="13" spans="1:15" s="35" customFormat="1" ht="20.100000000000001" customHeight="1">
      <c r="A13" s="65" t="s">
        <v>76</v>
      </c>
      <c r="B13" s="1"/>
      <c r="C13" s="22" t="s">
        <v>12</v>
      </c>
      <c r="D13" s="23">
        <v>84.556266010000002</v>
      </c>
      <c r="E13" s="23">
        <v>113.45610789</v>
      </c>
      <c r="F13" s="23">
        <v>123.35490968526882</v>
      </c>
      <c r="G13" s="23">
        <v>135.54117884000001</v>
      </c>
      <c r="H13" s="16">
        <v>143.75632353134</v>
      </c>
      <c r="I13" s="16">
        <v>157.59588644731988</v>
      </c>
      <c r="J13" s="16">
        <v>216.82893777000004</v>
      </c>
      <c r="K13" s="16">
        <v>227.08395174321302</v>
      </c>
    </row>
    <row r="14" spans="1:15" s="35" customFormat="1" ht="20.100000000000001" customHeight="1">
      <c r="A14" s="65"/>
      <c r="B14" s="1"/>
      <c r="C14" s="22"/>
      <c r="D14" s="23"/>
      <c r="E14" s="23"/>
      <c r="F14" s="23"/>
      <c r="G14" s="23"/>
      <c r="H14" s="16"/>
      <c r="I14" s="16"/>
      <c r="J14" s="16"/>
      <c r="K14" s="16"/>
    </row>
    <row r="15" spans="1:15" s="35" customFormat="1" ht="20.100000000000001" customHeight="1">
      <c r="A15" s="65"/>
      <c r="B15" s="1"/>
      <c r="C15" s="18" t="s">
        <v>78</v>
      </c>
      <c r="D15" s="19">
        <v>107.06894894000001</v>
      </c>
      <c r="E15" s="19">
        <v>211.65272166367998</v>
      </c>
      <c r="F15" s="19">
        <v>203.28302766303005</v>
      </c>
      <c r="G15" s="19">
        <v>255.73102239909727</v>
      </c>
      <c r="H15" s="43">
        <v>305.28096887588055</v>
      </c>
      <c r="I15" s="43">
        <v>337.62791016</v>
      </c>
      <c r="J15" s="43">
        <v>302.71114777999998</v>
      </c>
      <c r="K15" s="43">
        <v>173.13092159000001</v>
      </c>
      <c r="O15" s="153"/>
    </row>
    <row r="16" spans="1:15" s="35" customFormat="1" ht="20.100000000000001" customHeight="1">
      <c r="A16" s="65" t="s">
        <v>82</v>
      </c>
      <c r="B16" s="1"/>
      <c r="C16" s="22" t="s">
        <v>77</v>
      </c>
      <c r="D16" s="23">
        <v>0</v>
      </c>
      <c r="E16" s="23">
        <v>0</v>
      </c>
      <c r="F16" s="23">
        <v>0</v>
      </c>
      <c r="G16" s="23">
        <v>1.94792057</v>
      </c>
      <c r="H16" s="16">
        <v>18.14270595</v>
      </c>
      <c r="I16" s="16">
        <v>0.76832453000000012</v>
      </c>
      <c r="J16" s="16">
        <v>8.0412717700000016</v>
      </c>
      <c r="K16" s="16">
        <v>3.5048734800000001</v>
      </c>
      <c r="O16" s="153"/>
    </row>
    <row r="17" spans="1:15" s="35" customFormat="1" ht="20.100000000000001" customHeight="1">
      <c r="A17" s="65" t="s">
        <v>82</v>
      </c>
      <c r="B17" s="1"/>
      <c r="C17" s="22" t="s">
        <v>79</v>
      </c>
      <c r="D17" s="23">
        <v>10</v>
      </c>
      <c r="E17" s="23">
        <v>107.39962316932407</v>
      </c>
      <c r="F17" s="23">
        <v>100.50742771303003</v>
      </c>
      <c r="G17" s="23">
        <v>161.51401001909727</v>
      </c>
      <c r="H17" s="16">
        <v>169.86474185588057</v>
      </c>
      <c r="I17" s="16">
        <v>228.84975119999999</v>
      </c>
      <c r="J17" s="16">
        <v>162.86247288999996</v>
      </c>
      <c r="K17" s="16">
        <v>63.372883630000004</v>
      </c>
      <c r="O17" s="153"/>
    </row>
    <row r="18" spans="1:15" s="35" customFormat="1" ht="20.100000000000001" customHeight="1">
      <c r="A18" s="65" t="s">
        <v>82</v>
      </c>
      <c r="B18" s="1"/>
      <c r="C18" s="22" t="s">
        <v>81</v>
      </c>
      <c r="D18" s="23">
        <v>0</v>
      </c>
      <c r="E18" s="23">
        <v>4.6483344343558981</v>
      </c>
      <c r="F18" s="23">
        <v>0</v>
      </c>
      <c r="G18" s="23">
        <v>0</v>
      </c>
      <c r="H18" s="16">
        <v>0</v>
      </c>
      <c r="I18" s="16">
        <v>0</v>
      </c>
      <c r="J18" s="16">
        <v>0</v>
      </c>
      <c r="K18" s="16">
        <v>0</v>
      </c>
    </row>
    <row r="19" spans="1:15" s="35" customFormat="1" ht="20.100000000000001" customHeight="1">
      <c r="A19" s="65" t="s">
        <v>82</v>
      </c>
      <c r="B19" s="1"/>
      <c r="C19" s="22" t="s">
        <v>12</v>
      </c>
      <c r="D19" s="23">
        <v>97.068948940000013</v>
      </c>
      <c r="E19" s="23">
        <v>99.604764060000008</v>
      </c>
      <c r="F19" s="23">
        <v>102.77559995000001</v>
      </c>
      <c r="G19" s="23">
        <v>92.269091809999992</v>
      </c>
      <c r="H19" s="16">
        <v>117.27352106999999</v>
      </c>
      <c r="I19" s="16">
        <v>108.00983443</v>
      </c>
      <c r="J19" s="16">
        <v>131.80740312</v>
      </c>
      <c r="K19" s="16">
        <v>106.25316448000001</v>
      </c>
    </row>
    <row r="20" spans="1:15" s="35" customFormat="1" ht="20.100000000000001" customHeight="1">
      <c r="A20" s="65"/>
      <c r="B20" s="1"/>
      <c r="C20" s="22"/>
      <c r="D20" s="9"/>
      <c r="E20" s="9"/>
      <c r="F20" s="180"/>
      <c r="G20" s="180"/>
      <c r="H20" s="180"/>
      <c r="I20" s="180"/>
      <c r="J20" s="180"/>
      <c r="K20" s="180"/>
    </row>
    <row r="21" spans="1:15" s="35" customFormat="1" ht="20.100000000000001" customHeight="1">
      <c r="A21" s="65"/>
      <c r="B21" s="1"/>
      <c r="C21" s="18" t="s">
        <v>80</v>
      </c>
      <c r="D21" s="19">
        <v>166.35463110999999</v>
      </c>
      <c r="E21" s="19">
        <v>93.256103770176253</v>
      </c>
      <c r="F21" s="19">
        <v>85.111451990344833</v>
      </c>
      <c r="G21" s="19">
        <v>86.614789359665011</v>
      </c>
      <c r="H21" s="43">
        <v>87.731771170000016</v>
      </c>
      <c r="I21" s="43">
        <v>86.488214470000003</v>
      </c>
      <c r="J21" s="43">
        <v>80.669171379999995</v>
      </c>
      <c r="K21" s="43">
        <v>59.623753309999998</v>
      </c>
    </row>
    <row r="22" spans="1:15" s="35" customFormat="1" ht="20.100000000000001" customHeight="1">
      <c r="A22" s="65" t="s">
        <v>83</v>
      </c>
      <c r="B22" s="1"/>
      <c r="C22" s="22" t="s">
        <v>77</v>
      </c>
      <c r="D22" s="23">
        <v>48.287899109999998</v>
      </c>
      <c r="E22" s="23">
        <v>48.615166340000002</v>
      </c>
      <c r="F22" s="23">
        <v>47.98270428</v>
      </c>
      <c r="G22" s="23">
        <v>48.637271480000003</v>
      </c>
      <c r="H22" s="16">
        <v>61.734711060000002</v>
      </c>
      <c r="I22" s="16">
        <v>49.959439879999998</v>
      </c>
      <c r="J22" s="16">
        <v>50.088585950000002</v>
      </c>
      <c r="K22" s="16">
        <v>23.386193840000001</v>
      </c>
    </row>
    <row r="23" spans="1:15" s="35" customFormat="1" ht="20.100000000000001" customHeight="1">
      <c r="A23" s="65" t="s">
        <v>83</v>
      </c>
      <c r="B23" s="1"/>
      <c r="C23" s="22" t="s">
        <v>79</v>
      </c>
      <c r="D23" s="23">
        <v>83.344591879999996</v>
      </c>
      <c r="E23" s="23">
        <v>13.540769370000001</v>
      </c>
      <c r="F23" s="23">
        <v>9.9143638200000002</v>
      </c>
      <c r="G23" s="23">
        <v>9.927714690000002</v>
      </c>
      <c r="H23" s="16">
        <v>0</v>
      </c>
      <c r="I23" s="16">
        <v>0</v>
      </c>
      <c r="J23" s="16">
        <v>0</v>
      </c>
      <c r="K23" s="16">
        <v>0</v>
      </c>
    </row>
    <row r="24" spans="1:15" s="35" customFormat="1" ht="20.100000000000001" customHeight="1">
      <c r="A24" s="65" t="s">
        <v>83</v>
      </c>
      <c r="B24" s="1"/>
      <c r="C24" s="22" t="s">
        <v>81</v>
      </c>
      <c r="D24" s="23">
        <v>4.6347225500000002</v>
      </c>
      <c r="E24" s="23">
        <v>9.1163185201762609</v>
      </c>
      <c r="F24" s="23">
        <v>4.5954568503448288</v>
      </c>
      <c r="G24" s="23">
        <v>4.6559771596650101</v>
      </c>
      <c r="H24" s="16">
        <v>2.8206356299999999</v>
      </c>
      <c r="I24" s="16">
        <v>3.0368259399999999</v>
      </c>
      <c r="J24" s="16">
        <v>1.37209709</v>
      </c>
      <c r="K24" s="16">
        <v>3.0070131900000003</v>
      </c>
    </row>
    <row r="25" spans="1:15" s="35" customFormat="1" ht="20.100000000000001" customHeight="1">
      <c r="A25" s="65" t="s">
        <v>83</v>
      </c>
      <c r="B25" s="1"/>
      <c r="C25" s="22" t="s">
        <v>12</v>
      </c>
      <c r="D25" s="23">
        <v>30.087417569999992</v>
      </c>
      <c r="E25" s="23">
        <v>21.983849540000001</v>
      </c>
      <c r="F25" s="23">
        <v>22.618927039999999</v>
      </c>
      <c r="G25" s="23">
        <v>23.39382603</v>
      </c>
      <c r="H25" s="16">
        <v>23.176424480000005</v>
      </c>
      <c r="I25" s="16">
        <v>33.491948649999998</v>
      </c>
      <c r="J25" s="16">
        <v>29.208488340000002</v>
      </c>
      <c r="K25" s="16">
        <v>33.230546279999999</v>
      </c>
    </row>
    <row r="26" spans="1:15" s="35" customFormat="1" ht="20.100000000000001" customHeight="1">
      <c r="A26" s="65"/>
      <c r="B26" s="1"/>
      <c r="C26" s="22"/>
      <c r="D26" s="23"/>
      <c r="E26" s="23"/>
      <c r="F26" s="23"/>
      <c r="G26" s="23"/>
      <c r="H26" s="9"/>
      <c r="I26" s="9"/>
      <c r="J26" s="9"/>
      <c r="K26" s="9"/>
    </row>
    <row r="27" spans="1:15" s="35" customFormat="1" ht="20.100000000000001" customHeight="1">
      <c r="A27" s="65"/>
      <c r="B27" s="1"/>
      <c r="C27" s="18" t="s">
        <v>84</v>
      </c>
      <c r="D27" s="41">
        <v>399.36530957000002</v>
      </c>
      <c r="E27" s="41">
        <v>479.37246234385623</v>
      </c>
      <c r="F27" s="41">
        <v>477.68084566864371</v>
      </c>
      <c r="G27" s="41">
        <v>543.60737114876224</v>
      </c>
      <c r="H27" s="72">
        <v>628.1609252972205</v>
      </c>
      <c r="I27" s="72">
        <v>675.50408301731989</v>
      </c>
      <c r="J27" s="72">
        <v>718.81641998999999</v>
      </c>
      <c r="K27" s="72">
        <v>600.9679128781313</v>
      </c>
      <c r="L27" s="153"/>
    </row>
    <row r="29" spans="1:15">
      <c r="F29" s="153"/>
      <c r="G29" s="153"/>
      <c r="H29" s="153"/>
      <c r="I29" s="153"/>
      <c r="J29" s="153"/>
      <c r="K29" s="153"/>
    </row>
    <row r="30" spans="1:15">
      <c r="F30" s="35"/>
      <c r="G30" s="153"/>
      <c r="L30" s="153"/>
    </row>
    <row r="31" spans="1:15">
      <c r="F31" s="35"/>
      <c r="G31" s="153"/>
      <c r="L31" s="153"/>
    </row>
    <row r="32" spans="1:15">
      <c r="F32" s="35"/>
      <c r="G32" s="153"/>
      <c r="L32" s="153"/>
    </row>
    <row r="33" spans="12:12">
      <c r="L33" s="153"/>
    </row>
  </sheetData>
  <hyperlinks>
    <hyperlink ref="M6" location="Cover!A1" display="cover" xr:uid="{5103E142-8C0B-479A-913B-E34A32F65AB7}"/>
  </hyperlinks>
  <pageMargins left="0.70866141732283472" right="0.70866141732283472" top="0.74803149606299213" bottom="0.74803149606299213" header="0.31496062992125984" footer="0.31496062992125984"/>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3" ma:contentTypeDescription="Δημιουργία νέου εγγράφου" ma:contentTypeScope="" ma:versionID="9e38242cf5bd0249d34ee6bfe49dbb05">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089e90fc1e5afda339997feb215df078" ns2:_="" ns3:_="">
    <xsd:import namespace="417c5491-d084-478d-920d-20cdcf51118e"/>
    <xsd:import namespace="e1d2947e-82e0-40da-aae3-edcef3cfc749"/>
    <xsd:element name="properties">
      <xsd:complexType>
        <xsd:sequence>
          <xsd:element name="documentManagement">
            <xsd:complexType>
              <xsd:all>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65ce7d0-cd28-4c5d-8f6b-b99a4a57076d"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Props1.xml><?xml version="1.0" encoding="utf-8"?>
<ds:datastoreItem xmlns:ds="http://schemas.openxmlformats.org/officeDocument/2006/customXml" ds:itemID="{D3A27B22-FB92-4AF5-B7F7-638FD6D5C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5E62A3-83EC-4F58-B64E-802C42172A58}">
  <ds:schemaRefs>
    <ds:schemaRef ds:uri="Microsoft.SharePoint.Taxonomy.ContentTypeSync"/>
  </ds:schemaRefs>
</ds:datastoreItem>
</file>

<file path=customXml/itemProps3.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4.xml><?xml version="1.0" encoding="utf-8"?>
<ds:datastoreItem xmlns:ds="http://schemas.openxmlformats.org/officeDocument/2006/customXml" ds:itemID="{0E8C641F-252A-41AB-BF5C-2B5F6425F6EC}">
  <ds:schemaRefs>
    <ds:schemaRef ds:uri="http://purl.org/dc/terms/"/>
    <ds:schemaRef ds:uri="e1d2947e-82e0-40da-aae3-edcef3cfc749"/>
    <ds:schemaRef ds:uri="http://purl.org/dc/elements/1.1/"/>
    <ds:schemaRef ds:uri="http://schemas.microsoft.com/office/2006/documentManagement/types"/>
    <ds:schemaRef ds:uri="http://www.w3.org/XML/1998/namespace"/>
    <ds:schemaRef ds:uri="417c5491-d084-478d-920d-20cdcf51118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Cover</vt:lpstr>
      <vt:lpstr>Dashboard</vt:lpstr>
      <vt:lpstr>KPIs</vt:lpstr>
      <vt:lpstr>Balance Sheet</vt:lpstr>
      <vt:lpstr>P&amp;L</vt:lpstr>
      <vt:lpstr>NII NFM</vt:lpstr>
      <vt:lpstr>Loans</vt:lpstr>
      <vt:lpstr>Customer Funds</vt:lpstr>
      <vt:lpstr>Securities</vt:lpstr>
      <vt:lpstr>Capital</vt:lpstr>
      <vt:lpstr>Asset Quality</vt:lpstr>
      <vt:lpstr>IFRS9 stages</vt:lpstr>
      <vt:lpstr>Glossary</vt:lpstr>
      <vt:lpstr>'Asset Quality'!Print_Area</vt:lpstr>
      <vt:lpstr>'Balance Sheet'!Print_Area</vt:lpstr>
      <vt:lpstr>Capital!Print_Area</vt:lpstr>
      <vt:lpstr>Cover!Print_Area</vt:lpstr>
      <vt:lpstr>'Customer Funds'!Print_Area</vt:lpstr>
      <vt:lpstr>Dashboard!Print_Area</vt:lpstr>
      <vt:lpstr>'IFRS9 stages'!Print_Area</vt:lpstr>
      <vt:lpstr>KPIs!Print_Area</vt:lpstr>
      <vt:lpstr>Loans!Print_Area</vt:lpstr>
      <vt:lpstr>'NII NFM'!Print_Area</vt:lpstr>
      <vt:lpstr>'P&amp;L'!Print_Area</vt:lpstr>
      <vt:lpstr>Securities!Print_Area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Doukas Georgios</dc:creator>
  <cp:lastModifiedBy>Doukas Georgios</cp:lastModifiedBy>
  <cp:lastPrinted>2024-07-31T14:19:19Z</cp:lastPrinted>
  <dcterms:created xsi:type="dcterms:W3CDTF">2023-11-12T18:12:38Z</dcterms:created>
  <dcterms:modified xsi:type="dcterms:W3CDTF">2024-07-31T18:51:33Z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